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9720" windowHeight="6750" firstSheet="2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</sheets>
  <definedNames>
    <definedName name="_xlnm._FilterDatabase" localSheetId="3" hidden="1">'Приложение 4'!$A$7:$N$128</definedName>
  </definedNames>
  <calcPr fullCalcOnLoad="1"/>
</workbook>
</file>

<file path=xl/sharedStrings.xml><?xml version="1.0" encoding="utf-8"?>
<sst xmlns="http://schemas.openxmlformats.org/spreadsheetml/2006/main" count="1328" uniqueCount="308">
  <si>
    <t>ВСЕГО ДОХОДОВ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</si>
  <si>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</si>
  <si>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</si>
  <si>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</si>
  <si>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</si>
  <si>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Прочие межбюджетные трансферты, передаваемые бюджетам поселений</t>
  </si>
  <si>
    <t xml:space="preserve">Исполнение бюджета сельского поселения Саранпауль по доходам </t>
  </si>
  <si>
    <t>Код бюджетной            классификации</t>
  </si>
  <si>
    <t>Доходы (вид налога)</t>
  </si>
  <si>
    <t>НАЛОГОВЫЕ И НЕНАЛОГОВЫЕ ДОХОДЫ</t>
  </si>
  <si>
    <t>НАЛОГИ НА ПРИБЫЛЬ</t>
  </si>
  <si>
    <t xml:space="preserve">Единый сельскохозяйственный налог 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</si>
  <si>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</si>
  <si>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</si>
  <si>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МУНИЦИПАЛЬНОЙ СОБСТВЕННОСТИ</t>
  </si>
  <si>
    <t>Безвозмездные перечисления</t>
  </si>
  <si>
    <t>ДОТАЦИИ</t>
  </si>
  <si>
    <t>Дотации бюджетам поселений на выравнивание уровня бюджетной обеспеченности</t>
  </si>
  <si>
    <t>СУБВЕНЦИИ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</si>
  <si>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</si>
  <si>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</si>
  <si>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</si>
  <si>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Код </t>
  </si>
  <si>
    <t>Всего:</t>
  </si>
  <si>
    <t>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</si>
  <si>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</si>
  <si>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</si>
  <si>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650 01 05 00 00 00 0000 000</t>
  </si>
  <si>
    <t>650 01 05 02 01 10 0000 510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</si>
  <si>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</si>
  <si>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Жилищное хозяйство</t>
  </si>
  <si>
    <t>Коммунальное хозяйство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</si>
  <si>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</si>
  <si>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</si>
  <si>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</si>
  <si>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</si>
  <si>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Связь и информатика</t>
  </si>
  <si>
    <t>Жилищно-коммунальное хозяйство</t>
  </si>
  <si>
    <t>Социальная политика</t>
  </si>
  <si>
    <t>ВСЕГО РАСХОДОВ</t>
  </si>
  <si>
    <t>% исполнения</t>
  </si>
  <si>
    <t>Изменение остатков средств на счетах по учету средств бюджета</t>
  </si>
  <si>
    <t>01</t>
  </si>
  <si>
    <t>02</t>
  </si>
  <si>
    <t>03</t>
  </si>
  <si>
    <t>04</t>
  </si>
  <si>
    <t>05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</si>
  <si>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</si>
  <si>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</si>
  <si>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00</t>
  </si>
  <si>
    <t>000</t>
  </si>
  <si>
    <t>Другие общегосударственные вопросы</t>
  </si>
  <si>
    <t>09</t>
  </si>
  <si>
    <t>Благоустройство</t>
  </si>
  <si>
    <t>-</t>
  </si>
  <si>
    <t>650 01 05 02 01 10 0000 610</t>
  </si>
  <si>
    <t>Резервные фонды</t>
  </si>
  <si>
    <t>14</t>
  </si>
  <si>
    <t>182 1 00 00000 00 0000 000</t>
  </si>
  <si>
    <t>182 1 01 00000 00 0000 000</t>
  </si>
  <si>
    <t>182 1 01 02000 00 0000 000</t>
  </si>
  <si>
    <t>182 1 05 00000 00 0000 000</t>
  </si>
  <si>
    <t>182 1 05 03000 00 0000 000</t>
  </si>
  <si>
    <t>182 1 06 00000 00 0000 000</t>
  </si>
  <si>
    <t>182 1 06 01000 00 0000 000</t>
  </si>
  <si>
    <t>182 1 06 06000 00 0000 000</t>
  </si>
  <si>
    <t>650 1 11 05035 00 0000 000</t>
  </si>
  <si>
    <t>650 1 08 00000 00 0000 000</t>
  </si>
  <si>
    <t>650 2 00 00000 00 0000 000</t>
  </si>
  <si>
    <t>000 1 11 00000 00 0000 000</t>
  </si>
  <si>
    <t>Наименование</t>
  </si>
  <si>
    <t>КЦСР</t>
  </si>
  <si>
    <t>КВР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</si>
  <si>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</si>
  <si>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средства</t>
  </si>
  <si>
    <t>Прочие мероприятия органов местного самоуправления</t>
  </si>
  <si>
    <t xml:space="preserve">Национальная оборона </t>
  </si>
  <si>
    <t>Услуги в области информационных технологий</t>
  </si>
  <si>
    <t>Муниципальная программа</t>
  </si>
  <si>
    <t>Подпрограмма</t>
  </si>
  <si>
    <t>Направление расходов</t>
  </si>
  <si>
    <t>1</t>
  </si>
  <si>
    <t>0</t>
  </si>
  <si>
    <t>2</t>
  </si>
  <si>
    <t>4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</si>
  <si>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</si>
  <si>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Рз</t>
  </si>
  <si>
    <t>Пр</t>
  </si>
  <si>
    <t>МП</t>
  </si>
  <si>
    <t>ПП</t>
  </si>
  <si>
    <t>НР</t>
  </si>
  <si>
    <t>3</t>
  </si>
  <si>
    <t>13</t>
  </si>
  <si>
    <t>870</t>
  </si>
  <si>
    <t>Дата и номер распоряжения</t>
  </si>
  <si>
    <t>Наименование мероприятия</t>
  </si>
  <si>
    <t>руб.</t>
  </si>
  <si>
    <t>КОСГУ</t>
  </si>
  <si>
    <t>Расходное КБК</t>
  </si>
  <si>
    <t>Сумма выплат</t>
  </si>
  <si>
    <t>ИТОГО</t>
  </si>
  <si>
    <t>Наименование показателя</t>
  </si>
  <si>
    <t>Код раздела</t>
  </si>
  <si>
    <t>Код подраздела</t>
  </si>
  <si>
    <t>11</t>
  </si>
  <si>
    <t>Мобилизационная и вневойсковая подготовка</t>
  </si>
  <si>
    <t>10</t>
  </si>
  <si>
    <t>ППП</t>
  </si>
  <si>
    <t>ОМ</t>
  </si>
  <si>
    <t>00000</t>
  </si>
  <si>
    <t>Глава муниципального образования</t>
  </si>
  <si>
    <t>02030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</si>
  <si>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</si>
  <si>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</si>
  <si>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</si>
  <si>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02040</t>
  </si>
  <si>
    <t>Иные закупки товаров, работ и услуг для обеспечения государственных (муниципальных) нужд</t>
  </si>
  <si>
    <t>240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</si>
  <si>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</si>
  <si>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</si>
  <si>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</si>
  <si>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из бюджетов городских, сельских поселений в бюджет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</si>
  <si>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89020</t>
  </si>
  <si>
    <t>540</t>
  </si>
  <si>
    <t>50</t>
  </si>
  <si>
    <t>22020</t>
  </si>
  <si>
    <t>99990</t>
  </si>
  <si>
    <t>82300</t>
  </si>
  <si>
    <t>110</t>
  </si>
  <si>
    <t>02400</t>
  </si>
  <si>
    <t>Расходы на обеспечение деятельности (оказание услуг) муниципальных учреждений учреждений</t>
  </si>
  <si>
    <t>00590</t>
  </si>
  <si>
    <t>Субвенции на осуществление первичного военного учета на территориях, где отсутствуют военные комиссариаты</t>
  </si>
  <si>
    <t>51180</t>
  </si>
  <si>
    <t>Органы юстиции</t>
  </si>
  <si>
    <t>08</t>
  </si>
  <si>
    <t>D9300</t>
  </si>
  <si>
    <t>85060</t>
  </si>
  <si>
    <t>Дорожное хозяйство (дорожные фонды)</t>
  </si>
  <si>
    <t>20070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</si>
  <si>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</si>
  <si>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</si>
  <si>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Реализация мероприятий (в случае если не предусмотрено по обособленным направлениям расходов)</t>
  </si>
  <si>
    <t>Основное мероприятие</t>
  </si>
  <si>
    <t>100 1 03 02000 00 000 000</t>
  </si>
  <si>
    <t>100 1 03 00000 00 0000 000</t>
  </si>
  <si>
    <t>НАЛОГИ НА ТОВАРЫ (РАБОТЫ, УСЛУГИ), РЕАЛИЗУЕМЫЕ НА ТЕРРИТОРИИ РОССИЙСКОЙ ФЕДЕРАЦИИ</t>
  </si>
  <si>
    <t>650 2 02 15001 00 0000 000</t>
  </si>
  <si>
    <t>650 2 02 35118 00 0000 000</t>
  </si>
  <si>
    <t>650 2 02 35930 00 0000 000</t>
  </si>
  <si>
    <t>12</t>
  </si>
  <si>
    <t>Уплата прочих налогов, сборов и иных платежей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</si>
  <si>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</si>
  <si>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Управление Резервным фондом</t>
  </si>
  <si>
    <t>S2300</t>
  </si>
  <si>
    <t>Расходы на выплаты персоналу казенных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</si>
  <si>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</si>
  <si>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</si>
  <si>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20030</t>
  </si>
  <si>
    <t>S5060</t>
  </si>
  <si>
    <t>Другие вопросы в области национальной экономики</t>
  </si>
  <si>
    <t>Культура, кинематография</t>
  </si>
  <si>
    <t>Культура</t>
  </si>
  <si>
    <t>Прочие расходы органов местного самоуправления</t>
  </si>
  <si>
    <t>Мобилизационная  и вневойсковая подготовка</t>
  </si>
  <si>
    <t>Акцизы по подакцизным товарам (продукции), производимым на территории Российской Федерации</t>
  </si>
  <si>
    <t> 650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</si>
  <si>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</si>
  <si>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Администрация сельского поселения Саранпауль</t>
  </si>
  <si>
    <t>Другие вопросы в области национальной безопасности и правоохранительной деятельности</t>
  </si>
  <si>
    <t>Иные межбюджетные трансферты на финансирование наказов избирателей депутатам Думы ХМАО-Югры</t>
  </si>
  <si>
    <t>85160</t>
  </si>
  <si>
    <t>26</t>
  </si>
  <si>
    <t>650 1 13 00000 00 0000 000</t>
  </si>
  <si>
    <t>ДОХОДЫ ОТ ОКАЗАНИЯ ПЛАТНЫХ УСЛУГ (РАБОТ) И КОМПЕНСАЦИИ ЗАТРАТ ГОСУДАРСТВА</t>
  </si>
  <si>
    <t>650 1 13 02995 10 0000 130</t>
  </si>
  <si>
    <t>Прочие доходы от компенсации затрат бюджетов сельских поселений</t>
  </si>
  <si>
    <t>650 1 17 00000 00 0000 000</t>
  </si>
  <si>
    <t>ПРОЧИЕ НЕНАЛОГОВЫЕ ДОХОДЫ</t>
  </si>
  <si>
    <t>650 1 17 01050 10 0000 180</t>
  </si>
  <si>
    <t>Невыясненные поступления, зачисляемые в бюджеты сельских поселений</t>
  </si>
  <si>
    <t>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</si>
  <si>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</si>
  <si>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</t>
  </si>
  <si>
    <t>Депутаты представительного органа муниципального образования</t>
  </si>
  <si>
    <t>02120</t>
  </si>
  <si>
    <t>Исполнение судебных актов</t>
  </si>
  <si>
    <t>830</t>
  </si>
  <si>
    <t>62</t>
  </si>
  <si>
    <t>49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</si>
  <si>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</si>
  <si>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60</t>
  </si>
  <si>
    <t>Субсидии  для создания условий для деятельности народных дружин</t>
  </si>
  <si>
    <t>Расходы  на софинансирование субсидии  для создания условий для деятельности народных дружин</t>
  </si>
  <si>
    <t>Иные межбюджетные трансферты на реализацию мероприятий по содействию трудоустройству граждан</t>
  </si>
  <si>
    <t>47</t>
  </si>
  <si>
    <t>Расходы на софинансирование мероприятий по содействию трудоустройству граждан</t>
  </si>
  <si>
    <t>Транспорт</t>
  </si>
  <si>
    <t>61</t>
  </si>
  <si>
    <t>63</t>
  </si>
  <si>
    <t>48</t>
  </si>
  <si>
    <t>Предоставление субсидий организациям</t>
  </si>
  <si>
    <t>61100</t>
  </si>
  <si>
    <t>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</si>
  <si>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</si>
  <si>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46</t>
  </si>
  <si>
    <t>Премии и гранты</t>
  </si>
  <si>
    <t>350</t>
  </si>
  <si>
    <t>9</t>
  </si>
  <si>
    <t>Наименование поселения</t>
  </si>
  <si>
    <t>Объем доходов муниципального дорожного фонда, в том числе по источникам:</t>
  </si>
  <si>
    <t xml:space="preserve">Всего объем дорожного фонда
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</si>
  <si>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</si>
  <si>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 xml:space="preserve">Субсидии из бюджета автономного округа </t>
  </si>
  <si>
    <t>Иные налоговые доходы,  учитываемые при формировании муниципального дорожного фонда</t>
  </si>
  <si>
    <t>доходы от передачи в аренду земельных участков, расположенных в полосе отвода автомобильных дорог общего пользования</t>
  </si>
  <si>
    <t xml:space="preserve">Плата за присоединение объектов дорожного сервиса к автомобильным дорогам общего пользования </t>
  </si>
  <si>
    <t xml:space="preserve">Доходы от использования имущества, входящего в состав автомобильных дорог общего пользования </t>
  </si>
  <si>
    <t xml:space="preserve">Поступления от штрафов за нарушение правил перевозки крупногабаритных и тяжеловесных грузов по автомобильным дорогам общего пользования </t>
  </si>
  <si>
    <t>Безвозмездные поступления от физических и юридических лиц на финансовое обеспечение дорожной деятельности, в том числе добровольные пожертвования.</t>
  </si>
  <si>
    <t>Прочие неналоговые доходы 
(межбюджетные трансферты поселений и т.д.)</t>
  </si>
  <si>
    <t>ПЛАН</t>
  </si>
  <si>
    <t>ФАКТ</t>
  </si>
  <si>
    <t>План</t>
  </si>
  <si>
    <t>Факт</t>
  </si>
  <si>
    <t>Показатель</t>
  </si>
  <si>
    <t>в том числе:</t>
  </si>
  <si>
    <t>Строительство и реконструкция автомобильных дорог общего пользования и искусственных сооружений на них</t>
  </si>
  <si>
    <t>Капитальный ремонт и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</si>
  <si>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 (включая содержание зимних автомобильных дорог и ледовых переправ)</t>
  </si>
  <si>
    <t>Благоустройство дворовых территорий многоквартирных домов</t>
  </si>
  <si>
    <t>Выполнение научно-исследовательских и опытно-конструкторских работ в области дорожного хозяйства</t>
  </si>
  <si>
    <t>Обеспечение транспортной безопасности объектов автомобильного транспорта и дорожного хозяйства</t>
  </si>
  <si>
    <t>Капитальный ремонт и ремонт дворовых территорий многоквартирных домов, проездовк дворовым территориям многокрартирных домов</t>
  </si>
  <si>
    <t>Содержание муниципальных учреждений, осуществляющих управление дорожным хозяйством</t>
  </si>
  <si>
    <t>Всего</t>
  </si>
  <si>
    <t>разработка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</si>
  <si>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(реконструкцию) автомобильных дорог общего пользования местного значения</t>
  </si>
  <si>
    <t>Проведение работ по подготовке территории строительства</t>
  </si>
  <si>
    <t>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</si>
  <si>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 xml:space="preserve">Капитальный ремонт </t>
  </si>
  <si>
    <t xml:space="preserve">Ремонт 
</t>
  </si>
  <si>
    <t>Капитальный ремонт и ремонт автодорог общего пользования сельских населенных пунктов</t>
  </si>
  <si>
    <t>Осуществление иных мероприятий в отношении автомобильных дорог общего пользования местного значения, финансируемых за счет средств дорожного фонда</t>
  </si>
  <si>
    <r>
  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  </r>
    <r>
      <rPr>
        <sz val="11"/>
        <color indexed="10"/>
        <rFont val="Times New Roman"/>
        <family val="1"/>
      </rPr>
      <t xml:space="preserve"> </t>
    </r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</si>
  <si>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</si>
  <si>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</si>
  <si>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650 2 02 30024 10 0000 150</t>
  </si>
  <si>
    <t>650 2 02 45160 10 0000 150</t>
  </si>
  <si>
    <t>Охрана окружающей среды</t>
  </si>
  <si>
    <t>Другие вопросы в области охраны окружающей среды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</si>
  <si>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</si>
  <si>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84290</t>
  </si>
  <si>
    <t>650 2 02 10000 00 0000 000</t>
  </si>
  <si>
    <t>650 2 02 30000 00 0000 000</t>
  </si>
  <si>
    <t>Транспортный налог</t>
  </si>
  <si>
    <t>182 1 06 04000 00 0000 000</t>
  </si>
  <si>
    <t>Безвозмездные поступления от негосударственных организаций в бюджеты сельских поселений</t>
  </si>
  <si>
    <t>650 2 04 05099 10 0000 150</t>
  </si>
  <si>
    <t>Безвозмездные поступления от негосударственных организаций</t>
  </si>
  <si>
    <t>650 2 04 00000 00 0000 150</t>
  </si>
  <si>
    <t>650 2 02 40000 00 0000 150</t>
  </si>
  <si>
    <t>650 2 02 49999 10 0000 150</t>
  </si>
  <si>
    <t>650 2 19 00000 00 0000 000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</si>
  <si>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</si>
  <si>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</si>
  <si>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</si>
  <si>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Сельское хозяйство и рыболовство</t>
  </si>
  <si>
    <t xml:space="preserve"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</t>
  </si>
  <si>
    <t>84200</t>
  </si>
  <si>
    <t>Публичные нормативные социальные выплаты гражданам</t>
  </si>
  <si>
    <t>310</t>
  </si>
  <si>
    <t>Иные выплаты населению</t>
  </si>
  <si>
    <t>360</t>
  </si>
  <si>
    <t xml:space="preserve">Исполнение расходов бюджета сельского поселения Саранпауль
по разделам, подразделам за девять месяцев 2020 года
</t>
  </si>
  <si>
    <t>296</t>
  </si>
  <si>
    <t>Распоряжение от 07.07.2020 №52-р</t>
  </si>
  <si>
    <t>Распоряжение от 29.09.2020 №48-р</t>
  </si>
  <si>
    <t>выделение материальной помощи</t>
  </si>
  <si>
    <t>Распоряжение от 17.07.2020 №57-р</t>
  </si>
  <si>
    <t>Распоряжение от 11.08.2020 №60-р</t>
  </si>
  <si>
    <t>Распоряжение от 25.08.2020 №63-р</t>
  </si>
  <si>
    <t>Распоряжение от 27.08.2020 №64-р</t>
  </si>
  <si>
    <t xml:space="preserve"> за 2020 года</t>
  </si>
  <si>
    <t xml:space="preserve">Приложение 1
к Решению Совета депутатов 
сельского поселения Саранпауль 
от ..2021г. № 
</t>
  </si>
  <si>
    <t>Исполнение за  2020 год</t>
  </si>
  <si>
    <t xml:space="preserve">Приложение 2
к Решению Совета депутатов 
сельского поселения Саранпауль 
от ..2021г. № 
</t>
  </si>
  <si>
    <t xml:space="preserve">Приложение 3
к Решению Совета депутатов 
сельского поселения Саранпауль 
от ..2021г. № </t>
  </si>
  <si>
    <t xml:space="preserve">Приложение 4
к Решению Совета депутатов 
сельского поселения Саранпауль 
от ..2021г. № </t>
  </si>
  <si>
    <t xml:space="preserve">Приложение 5
к Решению Совета депутатов 
сельского поселения Саранпауль 
от ..2021г. № </t>
  </si>
  <si>
    <t xml:space="preserve">Приложение 6
к Решению Совета депутатов 
сельского поселения Саранпауль 
от ..2021г. № </t>
  </si>
  <si>
    <t xml:space="preserve">Приложение 7
к Решению Совета депутатов 
сельского поселения Саранпауль 
от ..2021г. № </t>
  </si>
  <si>
    <t>Бюджет за 2020г. (бюджтная роспись на 31.12.2020г.)</t>
  </si>
  <si>
    <t>Исполнение за 2020 год</t>
  </si>
  <si>
    <r>
      <rPr>
        <b/>
        <sz val="12"/>
        <rFont val="Times New Roman"/>
        <family val="1"/>
      </rPr>
      <t>Источники внутреннего финансирования дефицита бюджета
сельского поселения Саранпауль за 2020 год</t>
    </r>
    <r>
      <rPr>
        <b/>
        <sz val="12"/>
        <rFont val="Arial"/>
        <family val="2"/>
      </rPr>
      <t xml:space="preserve">
</t>
    </r>
  </si>
  <si>
    <t>Ведомственная структура расходов бюджета сельского поселения Саранпауль за 2020 год</t>
  </si>
  <si>
    <t>Бюджет за 2020г. (бюджтная роспись на 31.12.2020г)</t>
  </si>
  <si>
    <t>Отчет об использовании бюджетных ассигнований резервного фонда администрации сельского поселения Саранауль за 2020 год</t>
  </si>
  <si>
    <t>Отчет об исполнении дорожного фонда по доходам за 2020 год</t>
  </si>
  <si>
    <t>Справочно: остатки бюджетных ассигнований дорожного фонда, не использованные в отчетном году (2019 г.)</t>
  </si>
  <si>
    <t>Отчет об исполнении дорожного фонда по расходам за 2020 год</t>
  </si>
  <si>
    <t>Прочие безвозмездные поступления в бюджеты сельских поселений</t>
  </si>
  <si>
    <t>Прочие безвозмездные поступления</t>
  </si>
  <si>
    <t>650 2 07 05030 10 0000 150</t>
  </si>
  <si>
    <t>650 2 07 00000 00 0000 000</t>
  </si>
  <si>
    <t>Бюджет за 2020г. (кассовый план на 31.12.2020г)</t>
  </si>
  <si>
    <t>85150</t>
  </si>
  <si>
    <t>Иные межбюджетные трансферты за счет средств резервного фонда Правительства Ханты-Мансийского автономного округа-Югры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</si>
</sst>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0000"/>
    <numFmt numFmtId="196" formatCode="_-* #,##0.0_р_._-;\-* #,##0.0_р_._-;_-* &quot;-&quot;??_р_._-;_-@_-"/>
  </numFmts>
  <fonts count="8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6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0" fontId="70" fillId="0" borderId="10" xfId="0" applyFont="1" applyBorder="1" applyAlignment="1">
      <alignment horizontal="justify" vertical="top" wrapText="1"/>
    </xf>
    <xf numFmtId="0" fontId="68" fillId="0" borderId="10" xfId="0" applyFont="1" applyBorder="1" applyAlignment="1">
      <alignment horizontal="justify" vertical="top" wrapText="1"/>
    </xf>
    <xf numFmtId="0" fontId="71" fillId="0" borderId="10" xfId="0" applyFont="1" applyBorder="1" applyAlignment="1">
      <alignment horizontal="justify" vertical="top" wrapText="1"/>
    </xf>
    <xf numFmtId="0" fontId="70" fillId="0" borderId="10" xfId="0" applyFont="1" applyBorder="1" applyAlignment="1">
      <alignment horizontal="right" vertical="top" wrapText="1"/>
    </xf>
    <xf numFmtId="193" fontId="70" fillId="0" borderId="10" xfId="0" applyNumberFormat="1" applyFont="1" applyBorder="1" applyAlignment="1">
      <alignment horizontal="center" vertical="top" wrapText="1"/>
    </xf>
    <xf numFmtId="193" fontId="68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wrapText="1"/>
    </xf>
    <xf numFmtId="2" fontId="0" fillId="0" borderId="0" xfId="0" applyNumberFormat="1" applyAlignment="1">
      <alignment/>
    </xf>
    <xf numFmtId="4" fontId="7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72" fillId="0" borderId="10" xfId="0" applyFont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93" fontId="68" fillId="0" borderId="10" xfId="0" applyNumberFormat="1" applyFont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0" fontId="73" fillId="0" borderId="10" xfId="0" applyFont="1" applyBorder="1" applyAlignment="1">
      <alignment vertical="center" wrapText="1"/>
    </xf>
    <xf numFmtId="49" fontId="73" fillId="0" borderId="10" xfId="0" applyNumberFormat="1" applyFont="1" applyBorder="1" applyAlignment="1">
      <alignment horizontal="right" vertical="center" wrapText="1"/>
    </xf>
    <xf numFmtId="49" fontId="73" fillId="0" borderId="10" xfId="0" applyNumberFormat="1" applyFont="1" applyBorder="1" applyAlignment="1">
      <alignment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top" wrapText="1"/>
    </xf>
    <xf numFmtId="4" fontId="68" fillId="33" borderId="10" xfId="0" applyNumberFormat="1" applyFont="1" applyFill="1" applyBorder="1" applyAlignment="1">
      <alignment horizontal="center" vertical="top" wrapText="1"/>
    </xf>
    <xf numFmtId="4" fontId="68" fillId="0" borderId="10" xfId="0" applyNumberFormat="1" applyFont="1" applyBorder="1" applyAlignment="1">
      <alignment horizontal="center" vertical="top" wrapText="1"/>
    </xf>
    <xf numFmtId="193" fontId="68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73" fillId="0" borderId="0" xfId="0" applyFont="1" applyBorder="1" applyAlignment="1">
      <alignment vertical="center" wrapText="1"/>
    </xf>
    <xf numFmtId="49" fontId="73" fillId="0" borderId="0" xfId="0" applyNumberFormat="1" applyFont="1" applyBorder="1" applyAlignment="1">
      <alignment horizontal="right" vertical="center" wrapText="1"/>
    </xf>
    <xf numFmtId="49" fontId="73" fillId="0" borderId="0" xfId="0" applyNumberFormat="1" applyFont="1" applyBorder="1" applyAlignment="1">
      <alignment vertical="center" wrapText="1"/>
    </xf>
    <xf numFmtId="49" fontId="73" fillId="0" borderId="0" xfId="0" applyNumberFormat="1" applyFont="1" applyBorder="1" applyAlignment="1">
      <alignment horizontal="center" vertical="center" wrapText="1"/>
    </xf>
    <xf numFmtId="49" fontId="73" fillId="34" borderId="0" xfId="0" applyNumberFormat="1" applyFont="1" applyFill="1" applyBorder="1" applyAlignment="1">
      <alignment vertical="center" wrapText="1"/>
    </xf>
    <xf numFmtId="193" fontId="6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4" fontId="68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top" wrapText="1"/>
    </xf>
    <xf numFmtId="0" fontId="68" fillId="0" borderId="10" xfId="0" applyFont="1" applyBorder="1" applyAlignment="1">
      <alignment horizontal="justify" vertical="top" wrapText="1"/>
    </xf>
    <xf numFmtId="4" fontId="68" fillId="0" borderId="10" xfId="0" applyNumberFormat="1" applyFont="1" applyBorder="1" applyAlignment="1">
      <alignment horizontal="center" vertical="top" wrapText="1"/>
    </xf>
    <xf numFmtId="193" fontId="68" fillId="0" borderId="10" xfId="0" applyNumberFormat="1" applyFont="1" applyBorder="1" applyAlignment="1">
      <alignment horizontal="center" vertical="top" wrapText="1"/>
    </xf>
    <xf numFmtId="4" fontId="70" fillId="33" borderId="10" xfId="0" applyNumberFormat="1" applyFont="1" applyFill="1" applyBorder="1" applyAlignment="1">
      <alignment horizontal="center" vertical="top" wrapText="1"/>
    </xf>
    <xf numFmtId="0" fontId="74" fillId="0" borderId="10" xfId="0" applyFont="1" applyBorder="1" applyAlignment="1">
      <alignment/>
    </xf>
    <xf numFmtId="49" fontId="5" fillId="33" borderId="12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9" fillId="33" borderId="13" xfId="0" applyNumberFormat="1" applyFont="1" applyFill="1" applyBorder="1" applyAlignment="1">
      <alignment horizontal="center"/>
    </xf>
    <xf numFmtId="0" fontId="75" fillId="0" borderId="10" xfId="0" applyFont="1" applyBorder="1" applyAlignment="1">
      <alignment vertical="center" wrapText="1"/>
    </xf>
    <xf numFmtId="49" fontId="75" fillId="0" borderId="10" xfId="0" applyNumberFormat="1" applyFont="1" applyBorder="1" applyAlignment="1">
      <alignment horizontal="right" vertical="center" wrapText="1"/>
    </xf>
    <xf numFmtId="49" fontId="75" fillId="0" borderId="10" xfId="0" applyNumberFormat="1" applyFont="1" applyBorder="1" applyAlignment="1">
      <alignment vertical="center" wrapText="1"/>
    </xf>
    <xf numFmtId="0" fontId="76" fillId="0" borderId="10" xfId="0" applyFont="1" applyBorder="1" applyAlignment="1">
      <alignment vertical="center" wrapText="1"/>
    </xf>
    <xf numFmtId="49" fontId="76" fillId="0" borderId="10" xfId="0" applyNumberFormat="1" applyFont="1" applyBorder="1" applyAlignment="1">
      <alignment horizontal="right" vertical="center" wrapText="1"/>
    </xf>
    <xf numFmtId="49" fontId="76" fillId="0" borderId="10" xfId="0" applyNumberFormat="1" applyFont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0" fontId="13" fillId="0" borderId="12" xfId="0" applyFont="1" applyFill="1" applyBorder="1" applyAlignment="1">
      <alignment horizontal="left" wrapText="1"/>
    </xf>
    <xf numFmtId="193" fontId="13" fillId="0" borderId="10" xfId="0" applyNumberFormat="1" applyFont="1" applyFill="1" applyBorder="1" applyAlignment="1">
      <alignment horizontal="center" wrapText="1"/>
    </xf>
    <xf numFmtId="193" fontId="14" fillId="0" borderId="10" xfId="0" applyNumberFormat="1" applyFont="1" applyFill="1" applyBorder="1" applyAlignment="1">
      <alignment horizontal="center" wrapText="1"/>
    </xf>
    <xf numFmtId="4" fontId="9" fillId="0" borderId="0" xfId="0" applyNumberFormat="1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top" wrapText="1"/>
    </xf>
    <xf numFmtId="0" fontId="68" fillId="0" borderId="10" xfId="0" applyFont="1" applyBorder="1" applyAlignment="1">
      <alignment horizontal="justify" vertical="top" wrapText="1"/>
    </xf>
    <xf numFmtId="4" fontId="68" fillId="0" borderId="10" xfId="0" applyNumberFormat="1" applyFont="1" applyBorder="1" applyAlignment="1">
      <alignment horizontal="center" vertical="top" wrapText="1"/>
    </xf>
    <xf numFmtId="193" fontId="68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vertical="center" wrapText="1"/>
    </xf>
    <xf numFmtId="0" fontId="12" fillId="0" borderId="11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69" fillId="0" borderId="10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4" fontId="12" fillId="0" borderId="11" xfId="0" applyNumberFormat="1" applyFont="1" applyFill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center" vertical="top" wrapText="1"/>
    </xf>
    <xf numFmtId="49" fontId="19" fillId="33" borderId="1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1" fontId="78" fillId="0" borderId="10" xfId="61" applyNumberFormat="1" applyFont="1" applyFill="1" applyBorder="1" applyAlignment="1">
      <alignment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7" fillId="0" borderId="1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171" fontId="77" fillId="0" borderId="10" xfId="6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0" fontId="11" fillId="0" borderId="16" xfId="0" applyFont="1" applyBorder="1" applyAlignment="1">
      <alignment vertical="top" wrapText="1"/>
    </xf>
    <xf numFmtId="0" fontId="6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70" fillId="0" borderId="16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left"/>
    </xf>
    <xf numFmtId="0" fontId="17" fillId="0" borderId="10" xfId="0" applyFont="1" applyBorder="1" applyAlignment="1">
      <alignment horizontal="right"/>
    </xf>
    <xf numFmtId="49" fontId="17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70" fillId="0" borderId="10" xfId="0" applyFont="1" applyBorder="1" applyAlignment="1">
      <alignment wrapText="1"/>
    </xf>
    <xf numFmtId="0" fontId="69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2" fontId="1" fillId="0" borderId="12" xfId="0" applyNumberFormat="1" applyFont="1" applyBorder="1" applyAlignment="1">
      <alignment wrapText="1"/>
    </xf>
    <xf numFmtId="49" fontId="2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right" wrapText="1"/>
    </xf>
    <xf numFmtId="14" fontId="1" fillId="0" borderId="10" xfId="0" applyNumberFormat="1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49" fontId="2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11" fillId="0" borderId="17" xfId="0" applyFont="1" applyBorder="1" applyAlignment="1">
      <alignment wrapText="1"/>
    </xf>
    <xf numFmtId="49" fontId="17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right" vertical="justify"/>
    </xf>
    <xf numFmtId="0" fontId="18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horizontal="right"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8" fillId="0" borderId="12" xfId="0" applyFont="1" applyBorder="1" applyAlignment="1">
      <alignment/>
    </xf>
    <xf numFmtId="0" fontId="81" fillId="0" borderId="10" xfId="0" applyFont="1" applyBorder="1" applyAlignment="1">
      <alignment/>
    </xf>
    <xf numFmtId="0" fontId="12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49" fontId="19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5" fillId="0" borderId="12" xfId="0" applyFont="1" applyBorder="1" applyAlignment="1">
      <alignment horizontal="left" vertical="justify"/>
    </xf>
    <xf numFmtId="0" fontId="1" fillId="0" borderId="10" xfId="0" applyFont="1" applyBorder="1" applyAlignment="1">
      <alignment horizontal="left" vertical="justify"/>
    </xf>
    <xf numFmtId="0" fontId="1" fillId="0" borderId="12" xfId="0" applyFont="1" applyBorder="1" applyAlignment="1">
      <alignment horizontal="left" vertical="justify"/>
    </xf>
    <xf numFmtId="14" fontId="1" fillId="0" borderId="12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0" fontId="15" fillId="0" borderId="12" xfId="0" applyFont="1" applyBorder="1" applyAlignment="1">
      <alignment/>
    </xf>
    <xf numFmtId="49" fontId="19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left" wrapText="1"/>
    </xf>
    <xf numFmtId="49" fontId="17" fillId="0" borderId="13" xfId="0" applyNumberFormat="1" applyFont="1" applyBorder="1" applyAlignment="1">
      <alignment horizontal="right"/>
    </xf>
    <xf numFmtId="49" fontId="17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right"/>
    </xf>
    <xf numFmtId="49" fontId="19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4" fontId="75" fillId="0" borderId="10" xfId="0" applyNumberFormat="1" applyFont="1" applyBorder="1" applyAlignment="1">
      <alignment horizontal="center" vertical="center" wrapText="1"/>
    </xf>
    <xf numFmtId="4" fontId="76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" fillId="0" borderId="18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8" xfId="0" applyFont="1" applyBorder="1" applyAlignment="1">
      <alignment horizontal="right" vertical="top" wrapText="1"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3" fillId="0" borderId="12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" fillId="0" borderId="0" xfId="0" applyNumberFormat="1" applyFont="1" applyAlignment="1">
      <alignment horizontal="right" wrapText="1"/>
    </xf>
    <xf numFmtId="0" fontId="7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4" fillId="0" borderId="16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115" zoomScaleNormal="115" zoomScaleSheetLayoutView="100" zoomScalePageLayoutView="0" workbookViewId="0" topLeftCell="A1">
      <selection activeCell="B39" sqref="B39"/>
    </sheetView>
  </sheetViews>
  <sheetFormatPr defaultColWidth="9.140625" defaultRowHeight="12.75"/>
  <cols>
    <col min="1" max="1" width="21.140625" style="0" customWidth="1"/>
    <col min="2" max="2" width="47.00390625" style="0" customWidth="1"/>
    <col min="3" max="3" width="10.140625" style="0" customWidth="1"/>
    <col min="4" max="4" width="10.421875" style="0" customWidth="1"/>
    <col min="5" max="5" width="9.421875" style="0" customWidth="1"/>
  </cols>
  <sheetData>
    <row r="1" spans="3:5" ht="58.5" customHeight="1">
      <c r="C1" s="190" t="s">
        <v>284</v>
      </c>
      <c r="D1" s="191"/>
      <c r="E1" s="191"/>
    </row>
    <row r="2" spans="1:5" ht="15.75">
      <c r="A2" s="192" t="s">
        <v>6</v>
      </c>
      <c r="B2" s="192"/>
      <c r="C2" s="192"/>
      <c r="D2" s="192"/>
      <c r="E2" s="192"/>
    </row>
    <row r="3" spans="1:5" ht="15.75">
      <c r="A3" s="192" t="s">
        <v>283</v>
      </c>
      <c r="B3" s="192"/>
      <c r="C3" s="192"/>
      <c r="D3" s="192"/>
      <c r="E3" s="192"/>
    </row>
    <row r="4" spans="1:5" ht="58.5" customHeight="1">
      <c r="A4" s="77" t="s">
        <v>7</v>
      </c>
      <c r="B4" s="78" t="s">
        <v>8</v>
      </c>
      <c r="C4" s="10" t="s">
        <v>305</v>
      </c>
      <c r="D4" s="10" t="s">
        <v>285</v>
      </c>
      <c r="E4" s="10" t="s">
        <v>40</v>
      </c>
    </row>
    <row r="5" spans="1:5" ht="15" customHeight="1">
      <c r="A5" s="1">
        <v>1</v>
      </c>
      <c r="B5" s="1">
        <v>2</v>
      </c>
      <c r="C5" s="29">
        <v>3</v>
      </c>
      <c r="D5" s="29">
        <v>4</v>
      </c>
      <c r="E5" s="29">
        <v>5</v>
      </c>
    </row>
    <row r="6" spans="1:5" ht="12.75">
      <c r="A6" s="2" t="s">
        <v>58</v>
      </c>
      <c r="B6" s="3" t="s">
        <v>9</v>
      </c>
      <c r="C6" s="34">
        <f>C7+C11+C13+C17+C18+C9+C21+C23</f>
        <v>21606.7</v>
      </c>
      <c r="D6" s="34">
        <f>D7+D11+D13+D17+D18+D9+D21+D23</f>
        <v>21634.8</v>
      </c>
      <c r="E6" s="7">
        <f>D6/C6*100</f>
        <v>100.13005225231062</v>
      </c>
    </row>
    <row r="7" spans="1:5" ht="12.75">
      <c r="A7" s="2" t="s">
        <v>59</v>
      </c>
      <c r="B7" s="3" t="s">
        <v>10</v>
      </c>
      <c r="C7" s="34">
        <f>C8</f>
        <v>7434.1</v>
      </c>
      <c r="D7" s="34">
        <f>D8</f>
        <v>7544.8</v>
      </c>
      <c r="E7" s="7">
        <f>D7/C7*100</f>
        <v>101.48908408549791</v>
      </c>
    </row>
    <row r="8" spans="1:5" ht="12.75">
      <c r="A8" s="23" t="s">
        <v>60</v>
      </c>
      <c r="B8" s="4" t="s">
        <v>1</v>
      </c>
      <c r="C8" s="35">
        <v>7434.1</v>
      </c>
      <c r="D8" s="36">
        <v>7544.8</v>
      </c>
      <c r="E8" s="8">
        <f aca="true" t="shared" si="0" ref="E8:E22">D8/C8*100</f>
        <v>101.48908408549791</v>
      </c>
    </row>
    <row r="9" spans="1:5" ht="38.25">
      <c r="A9" s="2" t="s">
        <v>145</v>
      </c>
      <c r="B9" s="3" t="s">
        <v>146</v>
      </c>
      <c r="C9" s="60">
        <f>C10</f>
        <v>8286.7</v>
      </c>
      <c r="D9" s="60">
        <f>D10</f>
        <v>8134.5</v>
      </c>
      <c r="E9" s="7">
        <f t="shared" si="0"/>
        <v>98.16332194963012</v>
      </c>
    </row>
    <row r="10" spans="1:5" ht="25.5">
      <c r="A10" s="56" t="s">
        <v>144</v>
      </c>
      <c r="B10" s="57" t="s">
        <v>165</v>
      </c>
      <c r="C10" s="35">
        <v>8286.7</v>
      </c>
      <c r="D10" s="58">
        <v>8134.5</v>
      </c>
      <c r="E10" s="59">
        <f t="shared" si="0"/>
        <v>98.16332194963012</v>
      </c>
    </row>
    <row r="11" spans="1:5" ht="12.75">
      <c r="A11" s="2" t="s">
        <v>61</v>
      </c>
      <c r="B11" s="3" t="s">
        <v>2</v>
      </c>
      <c r="C11" s="34">
        <f>C12</f>
        <v>0</v>
      </c>
      <c r="D11" s="34">
        <f>D12</f>
        <v>0</v>
      </c>
      <c r="E11" s="7" t="s">
        <v>54</v>
      </c>
    </row>
    <row r="12" spans="1:5" ht="12.75">
      <c r="A12" s="23" t="s">
        <v>62</v>
      </c>
      <c r="B12" s="4" t="s">
        <v>11</v>
      </c>
      <c r="C12" s="35">
        <v>0</v>
      </c>
      <c r="D12" s="36">
        <v>0</v>
      </c>
      <c r="E12" s="8" t="s">
        <v>54</v>
      </c>
    </row>
    <row r="13" spans="1:5" ht="12.75">
      <c r="A13" s="2" t="s">
        <v>63</v>
      </c>
      <c r="B13" s="3" t="s">
        <v>3</v>
      </c>
      <c r="C13" s="34">
        <f>C14+C16+C15</f>
        <v>3648</v>
      </c>
      <c r="D13" s="34">
        <f>D14+D16+D15</f>
        <v>3655.7</v>
      </c>
      <c r="E13" s="7">
        <f t="shared" si="0"/>
        <v>100.2110745614035</v>
      </c>
    </row>
    <row r="14" spans="1:5" ht="12.75">
      <c r="A14" s="23" t="s">
        <v>64</v>
      </c>
      <c r="B14" s="4" t="s">
        <v>12</v>
      </c>
      <c r="C14" s="36">
        <v>530</v>
      </c>
      <c r="D14" s="36">
        <v>449.7</v>
      </c>
      <c r="E14" s="8">
        <f t="shared" si="0"/>
        <v>84.84905660377359</v>
      </c>
    </row>
    <row r="15" spans="1:5" ht="12.75">
      <c r="A15" s="79" t="s">
        <v>256</v>
      </c>
      <c r="B15" s="80" t="s">
        <v>255</v>
      </c>
      <c r="C15" s="81">
        <v>106</v>
      </c>
      <c r="D15" s="81">
        <v>124.8</v>
      </c>
      <c r="E15" s="82">
        <f t="shared" si="0"/>
        <v>117.73584905660377</v>
      </c>
    </row>
    <row r="16" spans="1:5" ht="12.75">
      <c r="A16" s="23" t="s">
        <v>65</v>
      </c>
      <c r="B16" s="4" t="s">
        <v>4</v>
      </c>
      <c r="C16" s="36">
        <v>3012</v>
      </c>
      <c r="D16" s="36">
        <v>3081.2</v>
      </c>
      <c r="E16" s="8">
        <f t="shared" si="0"/>
        <v>102.29747675962815</v>
      </c>
    </row>
    <row r="17" spans="1:5" ht="15" customHeight="1">
      <c r="A17" s="2" t="s">
        <v>67</v>
      </c>
      <c r="B17" s="3" t="s">
        <v>13</v>
      </c>
      <c r="C17" s="34">
        <v>5.7</v>
      </c>
      <c r="D17" s="34">
        <v>7.6</v>
      </c>
      <c r="E17" s="7">
        <f t="shared" si="0"/>
        <v>133.33333333333331</v>
      </c>
    </row>
    <row r="18" spans="1:5" ht="36.75" customHeight="1">
      <c r="A18" s="2" t="s">
        <v>69</v>
      </c>
      <c r="B18" s="5" t="s">
        <v>14</v>
      </c>
      <c r="C18" s="34">
        <f>C19+C20</f>
        <v>1735.5</v>
      </c>
      <c r="D18" s="34">
        <f>D19+D20</f>
        <v>1801.5</v>
      </c>
      <c r="E18" s="7">
        <f t="shared" si="0"/>
        <v>103.80293863439931</v>
      </c>
    </row>
    <row r="19" spans="1:5" ht="63.75">
      <c r="A19" s="79" t="s">
        <v>66</v>
      </c>
      <c r="B19" s="80" t="s">
        <v>85</v>
      </c>
      <c r="C19" s="81">
        <v>308.5</v>
      </c>
      <c r="D19" s="81">
        <v>333.5</v>
      </c>
      <c r="E19" s="82">
        <f t="shared" si="0"/>
        <v>108.10372771474879</v>
      </c>
    </row>
    <row r="20" spans="1:5" ht="76.5">
      <c r="A20" s="79" t="s">
        <v>166</v>
      </c>
      <c r="B20" s="80" t="s">
        <v>167</v>
      </c>
      <c r="C20" s="81">
        <v>1427</v>
      </c>
      <c r="D20" s="81">
        <v>1468</v>
      </c>
      <c r="E20" s="82">
        <f t="shared" si="0"/>
        <v>102.87316047652418</v>
      </c>
    </row>
    <row r="21" spans="1:5" ht="38.25">
      <c r="A21" s="88" t="s">
        <v>173</v>
      </c>
      <c r="B21" s="86" t="s">
        <v>174</v>
      </c>
      <c r="C21" s="90">
        <f>C22</f>
        <v>496.7</v>
      </c>
      <c r="D21" s="90">
        <f>D22</f>
        <v>496.7</v>
      </c>
      <c r="E21" s="7">
        <f t="shared" si="0"/>
        <v>100</v>
      </c>
    </row>
    <row r="22" spans="1:5" ht="25.5">
      <c r="A22" s="89" t="s">
        <v>175</v>
      </c>
      <c r="B22" s="87" t="s">
        <v>176</v>
      </c>
      <c r="C22" s="91">
        <v>496.7</v>
      </c>
      <c r="D22" s="91">
        <v>496.7</v>
      </c>
      <c r="E22" s="82">
        <f t="shared" si="0"/>
        <v>100</v>
      </c>
    </row>
    <row r="23" spans="1:5" ht="12.75">
      <c r="A23" s="88" t="s">
        <v>177</v>
      </c>
      <c r="B23" s="86" t="s">
        <v>178</v>
      </c>
      <c r="C23" s="90">
        <f>C24</f>
        <v>0</v>
      </c>
      <c r="D23" s="90">
        <f>D24</f>
        <v>-6</v>
      </c>
      <c r="E23" s="7" t="s">
        <v>54</v>
      </c>
    </row>
    <row r="24" spans="1:5" ht="25.5">
      <c r="A24" s="89" t="s">
        <v>179</v>
      </c>
      <c r="B24" s="87" t="s">
        <v>180</v>
      </c>
      <c r="C24" s="91">
        <v>0</v>
      </c>
      <c r="D24" s="91">
        <v>-6</v>
      </c>
      <c r="E24" s="82" t="s">
        <v>54</v>
      </c>
    </row>
    <row r="25" spans="1:5" ht="23.25" customHeight="1">
      <c r="A25" s="2" t="s">
        <v>68</v>
      </c>
      <c r="B25" s="3" t="s">
        <v>15</v>
      </c>
      <c r="C25" s="34">
        <f>C26+C28+C32+C375+C35+C39+C37</f>
        <v>48004.600000000006</v>
      </c>
      <c r="D25" s="34">
        <f>D26+D28+D32+D375+D35+D39+D37</f>
        <v>47796.3</v>
      </c>
      <c r="E25" s="7">
        <f aca="true" t="shared" si="1" ref="E25:E41">D25/C25*100</f>
        <v>99.56608325035516</v>
      </c>
    </row>
    <row r="26" spans="1:5" ht="12.75">
      <c r="A26" s="2" t="s">
        <v>253</v>
      </c>
      <c r="B26" s="3" t="s">
        <v>16</v>
      </c>
      <c r="C26" s="34">
        <f>C27</f>
        <v>41952.5</v>
      </c>
      <c r="D26" s="34">
        <f>D27</f>
        <v>41952.5</v>
      </c>
      <c r="E26" s="7">
        <f t="shared" si="1"/>
        <v>100</v>
      </c>
    </row>
    <row r="27" spans="1:5" ht="25.5">
      <c r="A27" s="23" t="s">
        <v>147</v>
      </c>
      <c r="B27" s="4" t="s">
        <v>17</v>
      </c>
      <c r="C27" s="36">
        <v>41952.5</v>
      </c>
      <c r="D27" s="36">
        <v>41952.5</v>
      </c>
      <c r="E27" s="28">
        <f t="shared" si="1"/>
        <v>100</v>
      </c>
    </row>
    <row r="28" spans="1:5" ht="12.75">
      <c r="A28" s="2" t="s">
        <v>254</v>
      </c>
      <c r="B28" s="3" t="s">
        <v>18</v>
      </c>
      <c r="C28" s="34">
        <f>C31+C30+C29</f>
        <v>692.3</v>
      </c>
      <c r="D28" s="34">
        <f>D31+D30+D29</f>
        <v>667.0999999999999</v>
      </c>
      <c r="E28" s="7">
        <f t="shared" si="1"/>
        <v>96.35995955510616</v>
      </c>
    </row>
    <row r="29" spans="1:5" ht="38.25">
      <c r="A29" s="79" t="s">
        <v>247</v>
      </c>
      <c r="B29" s="80" t="s">
        <v>245</v>
      </c>
      <c r="C29" s="81">
        <v>29.5</v>
      </c>
      <c r="D29" s="81">
        <v>4.3</v>
      </c>
      <c r="E29" s="82">
        <f>D29/C29*100</f>
        <v>14.576271186440678</v>
      </c>
    </row>
    <row r="30" spans="1:5" ht="38.25">
      <c r="A30" s="23" t="s">
        <v>148</v>
      </c>
      <c r="B30" s="4" t="s">
        <v>20</v>
      </c>
      <c r="C30" s="36">
        <v>494.8</v>
      </c>
      <c r="D30" s="36">
        <v>494.8</v>
      </c>
      <c r="E30" s="44">
        <f>D30/C30*100</f>
        <v>100</v>
      </c>
    </row>
    <row r="31" spans="1:5" ht="25.5">
      <c r="A31" s="23" t="s">
        <v>149</v>
      </c>
      <c r="B31" s="4" t="s">
        <v>19</v>
      </c>
      <c r="C31" s="36">
        <v>168</v>
      </c>
      <c r="D31" s="36">
        <v>168</v>
      </c>
      <c r="E31" s="44">
        <f t="shared" si="1"/>
        <v>100</v>
      </c>
    </row>
    <row r="32" spans="1:5" ht="12.75">
      <c r="A32" s="2" t="s">
        <v>261</v>
      </c>
      <c r="B32" s="3" t="s">
        <v>21</v>
      </c>
      <c r="C32" s="34">
        <f>C34+C33</f>
        <v>4997.3</v>
      </c>
      <c r="D32" s="34">
        <f>D34+D33</f>
        <v>4814.200000000001</v>
      </c>
      <c r="E32" s="7">
        <f t="shared" si="1"/>
        <v>96.33602145158386</v>
      </c>
    </row>
    <row r="33" spans="1:5" ht="51">
      <c r="A33" s="79" t="s">
        <v>248</v>
      </c>
      <c r="B33" s="80" t="s">
        <v>246</v>
      </c>
      <c r="C33" s="81">
        <v>1414.4</v>
      </c>
      <c r="D33" s="81">
        <v>1414.4</v>
      </c>
      <c r="E33" s="82">
        <f t="shared" si="1"/>
        <v>100</v>
      </c>
    </row>
    <row r="34" spans="1:5" ht="25.5">
      <c r="A34" s="23" t="s">
        <v>262</v>
      </c>
      <c r="B34" s="4" t="s">
        <v>5</v>
      </c>
      <c r="C34" s="36">
        <v>3582.9</v>
      </c>
      <c r="D34" s="36">
        <v>3399.8</v>
      </c>
      <c r="E34" s="37">
        <f t="shared" si="1"/>
        <v>94.88961455803958</v>
      </c>
    </row>
    <row r="35" spans="1:5" ht="25.5">
      <c r="A35" s="2" t="s">
        <v>260</v>
      </c>
      <c r="B35" s="119" t="s">
        <v>259</v>
      </c>
      <c r="C35" s="34">
        <f>C36</f>
        <v>370</v>
      </c>
      <c r="D35" s="34">
        <f>D36</f>
        <v>370</v>
      </c>
      <c r="E35" s="7">
        <f t="shared" si="1"/>
        <v>100</v>
      </c>
    </row>
    <row r="36" spans="1:5" ht="25.5">
      <c r="A36" s="79" t="s">
        <v>258</v>
      </c>
      <c r="B36" s="116" t="s">
        <v>257</v>
      </c>
      <c r="C36" s="81">
        <v>370</v>
      </c>
      <c r="D36" s="81">
        <v>370</v>
      </c>
      <c r="E36" s="82">
        <f t="shared" si="1"/>
        <v>100</v>
      </c>
    </row>
    <row r="37" spans="1:5" ht="12.75">
      <c r="A37" s="2" t="s">
        <v>304</v>
      </c>
      <c r="B37" s="189" t="s">
        <v>302</v>
      </c>
      <c r="C37" s="34">
        <f>C38</f>
        <v>5</v>
      </c>
      <c r="D37" s="34">
        <f>D38</f>
        <v>5</v>
      </c>
      <c r="E37" s="7">
        <f t="shared" si="1"/>
        <v>100</v>
      </c>
    </row>
    <row r="38" spans="1:5" ht="25.5">
      <c r="A38" s="79" t="s">
        <v>303</v>
      </c>
      <c r="B38" s="116" t="s">
        <v>301</v>
      </c>
      <c r="C38" s="81">
        <v>5</v>
      </c>
      <c r="D38" s="81">
        <v>5</v>
      </c>
      <c r="E38" s="82">
        <f t="shared" si="1"/>
        <v>100</v>
      </c>
    </row>
    <row r="39" spans="1:5" ht="51">
      <c r="A39" s="117" t="s">
        <v>263</v>
      </c>
      <c r="B39" s="118" t="s">
        <v>266</v>
      </c>
      <c r="C39" s="34">
        <f>C40</f>
        <v>-12.5</v>
      </c>
      <c r="D39" s="34">
        <f>D40</f>
        <v>-12.5</v>
      </c>
      <c r="E39" s="7">
        <f t="shared" si="1"/>
        <v>100</v>
      </c>
    </row>
    <row r="40" spans="1:5" ht="51">
      <c r="A40" s="79" t="s">
        <v>265</v>
      </c>
      <c r="B40" s="116" t="s">
        <v>264</v>
      </c>
      <c r="C40" s="81">
        <v>-12.5</v>
      </c>
      <c r="D40" s="81">
        <v>-12.5</v>
      </c>
      <c r="E40" s="82">
        <f t="shared" si="1"/>
        <v>100</v>
      </c>
    </row>
    <row r="41" spans="1:5" ht="12.75">
      <c r="A41" s="6"/>
      <c r="B41" s="3" t="s">
        <v>0</v>
      </c>
      <c r="C41" s="34">
        <f>C6+C25</f>
        <v>69611.3</v>
      </c>
      <c r="D41" s="34">
        <f>D6+D25</f>
        <v>69431.1</v>
      </c>
      <c r="E41" s="7">
        <f t="shared" si="1"/>
        <v>99.74113398255743</v>
      </c>
    </row>
    <row r="42" ht="12.75">
      <c r="D42" s="15"/>
    </row>
    <row r="43" spans="1:5" ht="18.75">
      <c r="A43" s="193"/>
      <c r="B43" s="193"/>
      <c r="C43" s="22"/>
      <c r="D43" s="194"/>
      <c r="E43" s="194"/>
    </row>
    <row r="44" ht="12.75">
      <c r="D44" s="38"/>
    </row>
  </sheetData>
  <sheetProtection/>
  <mergeCells count="5">
    <mergeCell ref="C1:E1"/>
    <mergeCell ref="A2:E2"/>
    <mergeCell ref="A3:E3"/>
    <mergeCell ref="A43:B43"/>
    <mergeCell ref="D43:E43"/>
  </mergeCells>
  <printOptions/>
  <pageMargins left="0.3937007874015748" right="0" top="0.53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2.421875" style="0" customWidth="1"/>
    <col min="2" max="2" width="29.7109375" style="0" customWidth="1"/>
    <col min="3" max="3" width="12.57421875" style="0" customWidth="1"/>
    <col min="4" max="4" width="13.140625" style="0" customWidth="1"/>
    <col min="5" max="5" width="17.57421875" style="0" customWidth="1"/>
  </cols>
  <sheetData>
    <row r="1" spans="3:5" ht="81.75" customHeight="1">
      <c r="C1" s="26"/>
      <c r="D1" s="27"/>
      <c r="E1" s="26" t="s">
        <v>286</v>
      </c>
    </row>
    <row r="2" spans="1:5" ht="48" customHeight="1">
      <c r="A2" s="195" t="s">
        <v>294</v>
      </c>
      <c r="B2" s="196"/>
      <c r="C2" s="196"/>
      <c r="D2" s="196"/>
      <c r="E2" s="196"/>
    </row>
    <row r="3" spans="1:5" ht="15" customHeight="1">
      <c r="A3" s="197" t="s">
        <v>24</v>
      </c>
      <c r="B3" s="197"/>
      <c r="C3" s="197"/>
      <c r="D3" s="197"/>
      <c r="E3" s="197"/>
    </row>
    <row r="4" spans="1:5" ht="69" customHeight="1">
      <c r="A4" s="10" t="s">
        <v>22</v>
      </c>
      <c r="B4" s="11" t="s">
        <v>29</v>
      </c>
      <c r="C4" s="10" t="s">
        <v>305</v>
      </c>
      <c r="D4" s="10" t="s">
        <v>293</v>
      </c>
      <c r="E4" s="10" t="s">
        <v>40</v>
      </c>
    </row>
    <row r="5" spans="1:5" ht="25.5">
      <c r="A5" s="12" t="s">
        <v>27</v>
      </c>
      <c r="B5" s="17" t="s">
        <v>41</v>
      </c>
      <c r="C5" s="18">
        <f>C6-C7</f>
        <v>2758.4</v>
      </c>
      <c r="D5" s="18">
        <f>D6-D7</f>
        <v>2172</v>
      </c>
      <c r="E5" s="18">
        <f>D5/C5*100</f>
        <v>78.74129930394432</v>
      </c>
    </row>
    <row r="6" spans="1:5" ht="38.25">
      <c r="A6" s="12" t="s">
        <v>28</v>
      </c>
      <c r="B6" s="12" t="s">
        <v>25</v>
      </c>
      <c r="C6" s="18">
        <v>0</v>
      </c>
      <c r="D6" s="24">
        <v>0</v>
      </c>
      <c r="E6" s="18" t="s">
        <v>54</v>
      </c>
    </row>
    <row r="7" spans="1:5" ht="38.25">
      <c r="A7" s="12" t="s">
        <v>55</v>
      </c>
      <c r="B7" s="12" t="s">
        <v>26</v>
      </c>
      <c r="C7" s="24">
        <v>-2758.4</v>
      </c>
      <c r="D7" s="18">
        <v>-2172</v>
      </c>
      <c r="E7" s="18">
        <f>D7/C7*100</f>
        <v>78.74129930394432</v>
      </c>
    </row>
    <row r="8" spans="1:5" ht="15" customHeight="1">
      <c r="A8" s="13"/>
      <c r="B8" s="14" t="s">
        <v>23</v>
      </c>
      <c r="C8" s="16">
        <f>C6-C7</f>
        <v>2758.4</v>
      </c>
      <c r="D8" s="16">
        <f>D6-D7</f>
        <v>2172</v>
      </c>
      <c r="E8" s="18">
        <f>D8/C8*100</f>
        <v>78.74129930394432</v>
      </c>
    </row>
    <row r="9" ht="12.75">
      <c r="A9" s="9"/>
    </row>
    <row r="10" spans="1:5" ht="18.75">
      <c r="A10" s="193"/>
      <c r="B10" s="193"/>
      <c r="C10" s="22"/>
      <c r="D10" s="194"/>
      <c r="E10" s="194"/>
    </row>
  </sheetData>
  <sheetProtection/>
  <mergeCells count="4">
    <mergeCell ref="A2:E2"/>
    <mergeCell ref="A3:E3"/>
    <mergeCell ref="A10:B10"/>
    <mergeCell ref="D10:E10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6">
      <selection activeCell="D9" sqref="D9"/>
    </sheetView>
  </sheetViews>
  <sheetFormatPr defaultColWidth="9.140625" defaultRowHeight="12.75"/>
  <cols>
    <col min="1" max="1" width="47.421875" style="0" customWidth="1"/>
    <col min="4" max="4" width="15.28125" style="0" customWidth="1"/>
    <col min="5" max="5" width="12.28125" style="0" customWidth="1"/>
    <col min="6" max="6" width="13.421875" style="0" customWidth="1"/>
  </cols>
  <sheetData>
    <row r="1" spans="4:6" ht="70.5" customHeight="1">
      <c r="D1" s="200" t="s">
        <v>287</v>
      </c>
      <c r="E1" s="201"/>
      <c r="F1" s="202"/>
    </row>
    <row r="3" spans="1:6" ht="35.25" customHeight="1">
      <c r="A3" s="198" t="s">
        <v>274</v>
      </c>
      <c r="B3" s="198"/>
      <c r="C3" s="198"/>
      <c r="D3" s="199"/>
      <c r="E3" s="199"/>
      <c r="F3" s="199"/>
    </row>
    <row r="4" spans="1:6" ht="15.75">
      <c r="A4" s="203" t="s">
        <v>24</v>
      </c>
      <c r="B4" s="203"/>
      <c r="C4" s="203"/>
      <c r="D4" s="204"/>
      <c r="E4" s="204"/>
      <c r="F4" s="204"/>
    </row>
    <row r="5" spans="1:6" ht="81.75" customHeight="1">
      <c r="A5" s="83" t="s">
        <v>101</v>
      </c>
      <c r="B5" s="83" t="s">
        <v>102</v>
      </c>
      <c r="C5" s="83" t="s">
        <v>103</v>
      </c>
      <c r="D5" s="84" t="s">
        <v>292</v>
      </c>
      <c r="E5" s="84" t="s">
        <v>293</v>
      </c>
      <c r="F5" s="83" t="s">
        <v>40</v>
      </c>
    </row>
    <row r="6" spans="1:6" ht="14.25">
      <c r="A6" s="66" t="s">
        <v>32</v>
      </c>
      <c r="B6" s="67" t="s">
        <v>42</v>
      </c>
      <c r="C6" s="68" t="s">
        <v>49</v>
      </c>
      <c r="D6" s="186">
        <f>D7+D9+D11+D12+D10+D8</f>
        <v>39699.40000000001</v>
      </c>
      <c r="E6" s="186">
        <f>E7+E9+E11+E12+E10+E8</f>
        <v>38584.8</v>
      </c>
      <c r="F6" s="74">
        <f>+E6/D6*100</f>
        <v>97.19240089270869</v>
      </c>
    </row>
    <row r="7" spans="1:6" ht="45">
      <c r="A7" s="69" t="s">
        <v>47</v>
      </c>
      <c r="B7" s="70" t="s">
        <v>42</v>
      </c>
      <c r="C7" s="71" t="s">
        <v>43</v>
      </c>
      <c r="D7" s="187">
        <v>2058.3</v>
      </c>
      <c r="E7" s="187">
        <v>2058.2</v>
      </c>
      <c r="F7" s="75">
        <f aca="true" t="shared" si="0" ref="F7:F32">+E7/D7*100</f>
        <v>99.99514162172665</v>
      </c>
    </row>
    <row r="8" spans="1:6" ht="60">
      <c r="A8" s="69" t="s">
        <v>182</v>
      </c>
      <c r="B8" s="70" t="s">
        <v>42</v>
      </c>
      <c r="C8" s="71" t="s">
        <v>44</v>
      </c>
      <c r="D8" s="187">
        <v>34.8</v>
      </c>
      <c r="E8" s="187">
        <v>14.8</v>
      </c>
      <c r="F8" s="75">
        <f t="shared" si="0"/>
        <v>42.52873563218391</v>
      </c>
    </row>
    <row r="9" spans="1:6" ht="60">
      <c r="A9" s="69" t="s">
        <v>73</v>
      </c>
      <c r="B9" s="70" t="s">
        <v>42</v>
      </c>
      <c r="C9" s="71" t="s">
        <v>45</v>
      </c>
      <c r="D9" s="187">
        <v>21892.500000000004</v>
      </c>
      <c r="E9" s="187">
        <v>21575.600000000002</v>
      </c>
      <c r="F9" s="75">
        <f t="shared" si="0"/>
        <v>98.55247230786799</v>
      </c>
    </row>
    <row r="10" spans="1:6" ht="45">
      <c r="A10" s="69" t="s">
        <v>119</v>
      </c>
      <c r="B10" s="70" t="s">
        <v>42</v>
      </c>
      <c r="C10" s="71" t="s">
        <v>120</v>
      </c>
      <c r="D10" s="187">
        <v>74.5</v>
      </c>
      <c r="E10" s="187">
        <v>74.5</v>
      </c>
      <c r="F10" s="75">
        <f t="shared" si="0"/>
        <v>100</v>
      </c>
    </row>
    <row r="11" spans="1:6" ht="15">
      <c r="A11" s="69" t="s">
        <v>56</v>
      </c>
      <c r="B11" s="70" t="s">
        <v>42</v>
      </c>
      <c r="C11" s="71">
        <v>11</v>
      </c>
      <c r="D11" s="187">
        <v>0</v>
      </c>
      <c r="E11" s="187">
        <v>0</v>
      </c>
      <c r="F11" s="75" t="s">
        <v>54</v>
      </c>
    </row>
    <row r="12" spans="1:6" ht="15">
      <c r="A12" s="69" t="s">
        <v>51</v>
      </c>
      <c r="B12" s="70" t="s">
        <v>42</v>
      </c>
      <c r="C12" s="71">
        <v>13</v>
      </c>
      <c r="D12" s="187">
        <v>15639.3</v>
      </c>
      <c r="E12" s="187">
        <v>14861.699999999999</v>
      </c>
      <c r="F12" s="75">
        <f t="shared" si="0"/>
        <v>95.02791045635036</v>
      </c>
    </row>
    <row r="13" spans="1:6" ht="14.25">
      <c r="A13" s="66" t="s">
        <v>76</v>
      </c>
      <c r="B13" s="67" t="s">
        <v>43</v>
      </c>
      <c r="C13" s="68" t="s">
        <v>49</v>
      </c>
      <c r="D13" s="186">
        <f>D14</f>
        <v>494.8</v>
      </c>
      <c r="E13" s="186">
        <f>E14</f>
        <v>494.8</v>
      </c>
      <c r="F13" s="74">
        <f t="shared" si="0"/>
        <v>100</v>
      </c>
    </row>
    <row r="14" spans="1:6" ht="15">
      <c r="A14" s="69" t="s">
        <v>164</v>
      </c>
      <c r="B14" s="70" t="s">
        <v>43</v>
      </c>
      <c r="C14" s="71" t="s">
        <v>44</v>
      </c>
      <c r="D14" s="187">
        <v>494.8</v>
      </c>
      <c r="E14" s="187">
        <v>494.8</v>
      </c>
      <c r="F14" s="75">
        <f t="shared" si="0"/>
        <v>100</v>
      </c>
    </row>
    <row r="15" spans="1:6" ht="28.5">
      <c r="A15" s="66" t="s">
        <v>33</v>
      </c>
      <c r="B15" s="67" t="s">
        <v>44</v>
      </c>
      <c r="C15" s="68" t="s">
        <v>49</v>
      </c>
      <c r="D15" s="186">
        <f>D16+D17+D18</f>
        <v>703.9000000000001</v>
      </c>
      <c r="E15" s="186">
        <f>E16+E17+E18</f>
        <v>695.2</v>
      </c>
      <c r="F15" s="74">
        <f t="shared" si="0"/>
        <v>98.7640289813894</v>
      </c>
    </row>
    <row r="16" spans="1:6" ht="15">
      <c r="A16" s="69" t="s">
        <v>134</v>
      </c>
      <c r="B16" s="70" t="s">
        <v>44</v>
      </c>
      <c r="C16" s="71" t="s">
        <v>45</v>
      </c>
      <c r="D16" s="187">
        <v>168</v>
      </c>
      <c r="E16" s="187">
        <v>168</v>
      </c>
      <c r="F16" s="75">
        <f t="shared" si="0"/>
        <v>100</v>
      </c>
    </row>
    <row r="17" spans="1:6" ht="45">
      <c r="A17" s="72" t="s">
        <v>156</v>
      </c>
      <c r="B17" s="70" t="s">
        <v>44</v>
      </c>
      <c r="C17" s="71" t="s">
        <v>52</v>
      </c>
      <c r="D17" s="187">
        <v>500.2</v>
      </c>
      <c r="E17" s="187">
        <v>491.5</v>
      </c>
      <c r="F17" s="75">
        <f t="shared" si="0"/>
        <v>98.26069572171133</v>
      </c>
    </row>
    <row r="18" spans="1:6" ht="30">
      <c r="A18" s="72" t="s">
        <v>169</v>
      </c>
      <c r="B18" s="70" t="s">
        <v>44</v>
      </c>
      <c r="C18" s="71" t="s">
        <v>57</v>
      </c>
      <c r="D18" s="187">
        <v>35.7</v>
      </c>
      <c r="E18" s="187">
        <v>35.7</v>
      </c>
      <c r="F18" s="75">
        <f t="shared" si="0"/>
        <v>100</v>
      </c>
    </row>
    <row r="19" spans="1:6" ht="14.25">
      <c r="A19" s="66" t="s">
        <v>34</v>
      </c>
      <c r="B19" s="67" t="s">
        <v>45</v>
      </c>
      <c r="C19" s="68" t="s">
        <v>49</v>
      </c>
      <c r="D19" s="186">
        <f>D20+D23+D24+D25+D22+D21</f>
        <v>12075.4</v>
      </c>
      <c r="E19" s="186">
        <f>E20+E23+E24+E25+E22+E21</f>
        <v>11018.599999999999</v>
      </c>
      <c r="F19" s="74">
        <f t="shared" si="0"/>
        <v>91.24832303691802</v>
      </c>
    </row>
    <row r="20" spans="1:6" ht="15">
      <c r="A20" s="72" t="s">
        <v>35</v>
      </c>
      <c r="B20" s="70" t="s">
        <v>45</v>
      </c>
      <c r="C20" s="71" t="s">
        <v>42</v>
      </c>
      <c r="D20" s="187">
        <v>1996.1</v>
      </c>
      <c r="E20" s="187">
        <v>1530.6999999999998</v>
      </c>
      <c r="F20" s="75">
        <f t="shared" si="0"/>
        <v>76.68453484294373</v>
      </c>
    </row>
    <row r="21" spans="1:6" ht="15">
      <c r="A21" s="72" t="s">
        <v>267</v>
      </c>
      <c r="B21" s="70" t="s">
        <v>45</v>
      </c>
      <c r="C21" s="71" t="s">
        <v>46</v>
      </c>
      <c r="D21" s="187">
        <v>25.1</v>
      </c>
      <c r="E21" s="187">
        <v>0</v>
      </c>
      <c r="F21" s="75">
        <f t="shared" si="0"/>
        <v>0</v>
      </c>
    </row>
    <row r="22" spans="1:6" ht="15">
      <c r="A22" s="72" t="s">
        <v>197</v>
      </c>
      <c r="B22" s="70" t="s">
        <v>45</v>
      </c>
      <c r="C22" s="71" t="s">
        <v>135</v>
      </c>
      <c r="D22" s="187">
        <v>256.5</v>
      </c>
      <c r="E22" s="187">
        <v>256.5</v>
      </c>
      <c r="F22" s="75">
        <f t="shared" si="0"/>
        <v>100</v>
      </c>
    </row>
    <row r="23" spans="1:6" ht="15">
      <c r="A23" s="69" t="s">
        <v>138</v>
      </c>
      <c r="B23" s="70" t="s">
        <v>45</v>
      </c>
      <c r="C23" s="71" t="s">
        <v>52</v>
      </c>
      <c r="D23" s="187">
        <v>9307.9</v>
      </c>
      <c r="E23" s="187">
        <v>8813.1</v>
      </c>
      <c r="F23" s="75">
        <f t="shared" si="0"/>
        <v>94.68408556172714</v>
      </c>
    </row>
    <row r="24" spans="1:6" ht="15">
      <c r="A24" s="69" t="s">
        <v>36</v>
      </c>
      <c r="B24" s="70" t="s">
        <v>45</v>
      </c>
      <c r="C24" s="71">
        <v>10</v>
      </c>
      <c r="D24" s="187">
        <v>179.8</v>
      </c>
      <c r="E24" s="187">
        <v>179.8</v>
      </c>
      <c r="F24" s="75">
        <f t="shared" si="0"/>
        <v>100</v>
      </c>
    </row>
    <row r="25" spans="1:6" ht="30">
      <c r="A25" s="69" t="s">
        <v>160</v>
      </c>
      <c r="B25" s="70" t="s">
        <v>45</v>
      </c>
      <c r="C25" s="71" t="s">
        <v>150</v>
      </c>
      <c r="D25" s="187">
        <v>310</v>
      </c>
      <c r="E25" s="187">
        <v>238.5</v>
      </c>
      <c r="F25" s="75">
        <f t="shared" si="0"/>
        <v>76.93548387096774</v>
      </c>
    </row>
    <row r="26" spans="1:6" ht="14.25">
      <c r="A26" s="66" t="s">
        <v>37</v>
      </c>
      <c r="B26" s="67" t="s">
        <v>46</v>
      </c>
      <c r="C26" s="68" t="s">
        <v>49</v>
      </c>
      <c r="D26" s="186">
        <f>D27+D28+D29</f>
        <v>16459</v>
      </c>
      <c r="E26" s="186">
        <f>E27+E28+E29</f>
        <v>16337.400000000001</v>
      </c>
      <c r="F26" s="74">
        <f t="shared" si="0"/>
        <v>99.26119448326145</v>
      </c>
    </row>
    <row r="27" spans="1:6" ht="15">
      <c r="A27" s="69" t="s">
        <v>30</v>
      </c>
      <c r="B27" s="70" t="s">
        <v>46</v>
      </c>
      <c r="C27" s="71" t="s">
        <v>42</v>
      </c>
      <c r="D27" s="187">
        <v>2292.2</v>
      </c>
      <c r="E27" s="187">
        <v>2242.3999999999996</v>
      </c>
      <c r="F27" s="75">
        <f t="shared" si="0"/>
        <v>97.82741471075822</v>
      </c>
    </row>
    <row r="28" spans="1:6" ht="15">
      <c r="A28" s="69" t="s">
        <v>31</v>
      </c>
      <c r="B28" s="70" t="s">
        <v>46</v>
      </c>
      <c r="C28" s="71" t="s">
        <v>43</v>
      </c>
      <c r="D28" s="187">
        <v>11544</v>
      </c>
      <c r="E28" s="187">
        <v>11540.7</v>
      </c>
      <c r="F28" s="75">
        <f t="shared" si="0"/>
        <v>99.97141372141373</v>
      </c>
    </row>
    <row r="29" spans="1:6" ht="15">
      <c r="A29" s="69" t="s">
        <v>53</v>
      </c>
      <c r="B29" s="70" t="s">
        <v>46</v>
      </c>
      <c r="C29" s="71" t="s">
        <v>44</v>
      </c>
      <c r="D29" s="187">
        <v>2622.8</v>
      </c>
      <c r="E29" s="187">
        <v>2554.3</v>
      </c>
      <c r="F29" s="75">
        <f t="shared" si="0"/>
        <v>97.38828732652127</v>
      </c>
    </row>
    <row r="30" spans="1:6" ht="14.25">
      <c r="A30" s="73" t="s">
        <v>249</v>
      </c>
      <c r="B30" s="67" t="s">
        <v>120</v>
      </c>
      <c r="C30" s="68" t="s">
        <v>49</v>
      </c>
      <c r="D30" s="186">
        <f>D31</f>
        <v>764.4</v>
      </c>
      <c r="E30" s="186">
        <f>E31</f>
        <v>754.3</v>
      </c>
      <c r="F30" s="74">
        <f t="shared" si="0"/>
        <v>98.67870225013083</v>
      </c>
    </row>
    <row r="31" spans="1:6" ht="30">
      <c r="A31" s="48" t="s">
        <v>250</v>
      </c>
      <c r="B31" s="70" t="s">
        <v>120</v>
      </c>
      <c r="C31" s="71" t="s">
        <v>46</v>
      </c>
      <c r="D31" s="187">
        <v>764.4</v>
      </c>
      <c r="E31" s="187">
        <v>754.3</v>
      </c>
      <c r="F31" s="75">
        <f t="shared" si="0"/>
        <v>98.67870225013083</v>
      </c>
    </row>
    <row r="32" spans="1:6" ht="14.25">
      <c r="A32" s="47" t="s">
        <v>161</v>
      </c>
      <c r="B32" s="67" t="s">
        <v>135</v>
      </c>
      <c r="C32" s="68" t="s">
        <v>49</v>
      </c>
      <c r="D32" s="186">
        <f>D33</f>
        <v>1872.8</v>
      </c>
      <c r="E32" s="186">
        <f>E33</f>
        <v>1832.4</v>
      </c>
      <c r="F32" s="74">
        <f t="shared" si="0"/>
        <v>97.84280222127296</v>
      </c>
    </row>
    <row r="33" spans="1:6" ht="15">
      <c r="A33" s="49" t="s">
        <v>162</v>
      </c>
      <c r="B33" s="70" t="s">
        <v>135</v>
      </c>
      <c r="C33" s="71" t="s">
        <v>42</v>
      </c>
      <c r="D33" s="187">
        <v>1872.8</v>
      </c>
      <c r="E33" s="187">
        <v>1832.4</v>
      </c>
      <c r="F33" s="75">
        <f>+E33/D33*100</f>
        <v>97.84280222127296</v>
      </c>
    </row>
    <row r="34" spans="1:6" ht="14.25">
      <c r="A34" s="66" t="s">
        <v>38</v>
      </c>
      <c r="B34" s="67">
        <v>10</v>
      </c>
      <c r="C34" s="68" t="s">
        <v>49</v>
      </c>
      <c r="D34" s="186">
        <f>D35</f>
        <v>300</v>
      </c>
      <c r="E34" s="186">
        <f>E35</f>
        <v>300</v>
      </c>
      <c r="F34" s="74">
        <f>+E34/D34*100</f>
        <v>100</v>
      </c>
    </row>
    <row r="35" spans="1:6" ht="15">
      <c r="A35" s="69" t="s">
        <v>48</v>
      </c>
      <c r="B35" s="70">
        <v>10</v>
      </c>
      <c r="C35" s="71" t="s">
        <v>42</v>
      </c>
      <c r="D35" s="187">
        <v>300</v>
      </c>
      <c r="E35" s="187">
        <v>300</v>
      </c>
      <c r="F35" s="75">
        <f>+E35/D35*100</f>
        <v>100</v>
      </c>
    </row>
    <row r="36" spans="1:6" ht="15">
      <c r="A36" s="66" t="s">
        <v>39</v>
      </c>
      <c r="B36" s="71"/>
      <c r="C36" s="71"/>
      <c r="D36" s="186">
        <f>D6+D13+D15+D19+D26+D34+D32+D30</f>
        <v>72369.70000000001</v>
      </c>
      <c r="E36" s="186">
        <f>E6+E13+E15+E19+E26+E34+E32+E30</f>
        <v>70017.5</v>
      </c>
      <c r="F36" s="74">
        <f>+E36/D36*100</f>
        <v>96.74974471360251</v>
      </c>
    </row>
    <row r="39" spans="1:5" ht="18.75">
      <c r="A39" s="193"/>
      <c r="B39" s="193"/>
      <c r="C39" s="22"/>
      <c r="D39" s="194"/>
      <c r="E39" s="194"/>
    </row>
  </sheetData>
  <sheetProtection/>
  <mergeCells count="5">
    <mergeCell ref="A39:B39"/>
    <mergeCell ref="D39:E39"/>
    <mergeCell ref="A3:F3"/>
    <mergeCell ref="D1:F1"/>
    <mergeCell ref="A4:F4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zoomScalePageLayoutView="0" workbookViewId="0" topLeftCell="B26">
      <selection activeCell="K117" sqref="K117"/>
    </sheetView>
  </sheetViews>
  <sheetFormatPr defaultColWidth="9.140625" defaultRowHeight="12.75"/>
  <cols>
    <col min="1" max="1" width="43.7109375" style="0" customWidth="1"/>
    <col min="2" max="2" width="4.28125" style="0" customWidth="1"/>
    <col min="3" max="3" width="4.8515625" style="0" customWidth="1"/>
    <col min="4" max="4" width="6.57421875" style="0" customWidth="1"/>
    <col min="5" max="5" width="5.140625" style="25" customWidth="1"/>
    <col min="6" max="6" width="4.28125" style="0" customWidth="1"/>
    <col min="7" max="7" width="5.28125" style="0" customWidth="1"/>
    <col min="8" max="8" width="6.57421875" style="0" customWidth="1"/>
    <col min="9" max="9" width="4.8515625" style="0" customWidth="1"/>
    <col min="10" max="10" width="10.57421875" style="0" customWidth="1"/>
    <col min="11" max="11" width="11.28125" style="0" customWidth="1"/>
  </cols>
  <sheetData>
    <row r="1" spans="5:12" ht="52.5" customHeight="1">
      <c r="E1" s="190"/>
      <c r="F1" s="191"/>
      <c r="G1" s="191"/>
      <c r="H1" s="190"/>
      <c r="I1" s="190"/>
      <c r="J1" s="200" t="s">
        <v>288</v>
      </c>
      <c r="K1" s="200"/>
      <c r="L1" s="200"/>
    </row>
    <row r="3" spans="1:12" ht="42" customHeight="1">
      <c r="A3" s="205" t="s">
        <v>295</v>
      </c>
      <c r="B3" s="205"/>
      <c r="C3" s="205"/>
      <c r="D3" s="205"/>
      <c r="E3" s="205"/>
      <c r="F3" s="206"/>
      <c r="G3" s="206"/>
      <c r="H3" s="199"/>
      <c r="I3" s="199"/>
      <c r="J3" s="199"/>
      <c r="K3" s="199"/>
      <c r="L3" s="199"/>
    </row>
    <row r="4" spans="1:12" ht="15.75">
      <c r="A4" s="207" t="s">
        <v>24</v>
      </c>
      <c r="B4" s="207"/>
      <c r="C4" s="207"/>
      <c r="D4" s="207"/>
      <c r="E4" s="207"/>
      <c r="F4" s="208"/>
      <c r="G4" s="208"/>
      <c r="H4" s="199"/>
      <c r="I4" s="199"/>
      <c r="J4" s="199"/>
      <c r="K4" s="199"/>
      <c r="L4" s="199"/>
    </row>
    <row r="5" spans="1:12" ht="33" customHeight="1">
      <c r="A5" s="211" t="s">
        <v>70</v>
      </c>
      <c r="B5" s="214" t="s">
        <v>107</v>
      </c>
      <c r="C5" s="212" t="s">
        <v>86</v>
      </c>
      <c r="D5" s="212" t="s">
        <v>87</v>
      </c>
      <c r="E5" s="213" t="s">
        <v>71</v>
      </c>
      <c r="F5" s="213"/>
      <c r="G5" s="213"/>
      <c r="H5" s="213"/>
      <c r="I5" s="209" t="s">
        <v>72</v>
      </c>
      <c r="J5" s="218" t="s">
        <v>296</v>
      </c>
      <c r="K5" s="218" t="s">
        <v>293</v>
      </c>
      <c r="L5" s="216" t="s">
        <v>40</v>
      </c>
    </row>
    <row r="6" spans="1:12" s="19" customFormat="1" ht="75.75" customHeight="1">
      <c r="A6" s="211"/>
      <c r="B6" s="215"/>
      <c r="C6" s="212"/>
      <c r="D6" s="212"/>
      <c r="E6" s="50" t="s">
        <v>88</v>
      </c>
      <c r="F6" s="50" t="s">
        <v>89</v>
      </c>
      <c r="G6" s="50" t="s">
        <v>108</v>
      </c>
      <c r="H6" s="50" t="s">
        <v>90</v>
      </c>
      <c r="I6" s="210"/>
      <c r="J6" s="219"/>
      <c r="K6" s="219"/>
      <c r="L6" s="217"/>
    </row>
    <row r="7" spans="1:12" s="20" customFormat="1" ht="12.75" customHeight="1">
      <c r="A7" s="51">
        <v>1</v>
      </c>
      <c r="B7" s="51"/>
      <c r="C7" s="51">
        <v>2</v>
      </c>
      <c r="D7" s="51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 t="s">
        <v>208</v>
      </c>
      <c r="K7" s="52">
        <v>10</v>
      </c>
      <c r="L7" s="52">
        <v>11</v>
      </c>
    </row>
    <row r="8" spans="1:12" ht="13.5">
      <c r="A8" s="120" t="s">
        <v>168</v>
      </c>
      <c r="B8" s="121">
        <v>650</v>
      </c>
      <c r="C8" s="122" t="s">
        <v>49</v>
      </c>
      <c r="D8" s="122" t="s">
        <v>49</v>
      </c>
      <c r="E8" s="122" t="s">
        <v>49</v>
      </c>
      <c r="F8" s="122" t="s">
        <v>82</v>
      </c>
      <c r="G8" s="122" t="s">
        <v>49</v>
      </c>
      <c r="H8" s="122" t="s">
        <v>109</v>
      </c>
      <c r="I8" s="122" t="s">
        <v>50</v>
      </c>
      <c r="J8" s="123">
        <f>J9+J39+J43+J59+J86+J116+J124</f>
        <v>71605.30000000002</v>
      </c>
      <c r="K8" s="123">
        <f>K9+K39+K43+K59+K86+K116+K124</f>
        <v>69263.2</v>
      </c>
      <c r="L8" s="123">
        <f aca="true" t="shared" si="0" ref="L8:L73">+K8/J8*100</f>
        <v>96.72915273031462</v>
      </c>
    </row>
    <row r="9" spans="1:12" ht="13.5">
      <c r="A9" s="124" t="s">
        <v>32</v>
      </c>
      <c r="B9" s="125">
        <v>650</v>
      </c>
      <c r="C9" s="122" t="s">
        <v>42</v>
      </c>
      <c r="D9" s="122" t="s">
        <v>49</v>
      </c>
      <c r="E9" s="122" t="s">
        <v>49</v>
      </c>
      <c r="F9" s="122" t="s">
        <v>82</v>
      </c>
      <c r="G9" s="122" t="s">
        <v>49</v>
      </c>
      <c r="H9" s="122" t="s">
        <v>109</v>
      </c>
      <c r="I9" s="122" t="s">
        <v>50</v>
      </c>
      <c r="J9" s="123">
        <f>J10+J13+J16+J22+J27+J30</f>
        <v>39699.40000000001</v>
      </c>
      <c r="K9" s="123">
        <f>K10+K13+K16+K22+K27+K30</f>
        <v>38584.8</v>
      </c>
      <c r="L9" s="123">
        <f t="shared" si="0"/>
        <v>97.19240089270869</v>
      </c>
    </row>
    <row r="10" spans="1:12" ht="38.25">
      <c r="A10" s="126" t="s">
        <v>47</v>
      </c>
      <c r="B10" s="127">
        <v>650</v>
      </c>
      <c r="C10" s="128" t="s">
        <v>42</v>
      </c>
      <c r="D10" s="128" t="s">
        <v>43</v>
      </c>
      <c r="E10" s="128" t="s">
        <v>49</v>
      </c>
      <c r="F10" s="128" t="s">
        <v>82</v>
      </c>
      <c r="G10" s="128" t="s">
        <v>49</v>
      </c>
      <c r="H10" s="128" t="s">
        <v>109</v>
      </c>
      <c r="I10" s="128" t="s">
        <v>50</v>
      </c>
      <c r="J10" s="129">
        <f>J11</f>
        <v>2058.3</v>
      </c>
      <c r="K10" s="129">
        <f>K11</f>
        <v>2058.2</v>
      </c>
      <c r="L10" s="129">
        <f t="shared" si="0"/>
        <v>99.99514162172665</v>
      </c>
    </row>
    <row r="11" spans="1:12" ht="12.75">
      <c r="A11" s="130" t="s">
        <v>110</v>
      </c>
      <c r="B11" s="131">
        <v>650</v>
      </c>
      <c r="C11" s="132" t="s">
        <v>42</v>
      </c>
      <c r="D11" s="132" t="s">
        <v>43</v>
      </c>
      <c r="E11" s="132" t="s">
        <v>181</v>
      </c>
      <c r="F11" s="132" t="s">
        <v>82</v>
      </c>
      <c r="G11" s="132" t="s">
        <v>45</v>
      </c>
      <c r="H11" s="132" t="s">
        <v>111</v>
      </c>
      <c r="I11" s="132" t="s">
        <v>50</v>
      </c>
      <c r="J11" s="133">
        <f>J12</f>
        <v>2058.3</v>
      </c>
      <c r="K11" s="133">
        <f>K12</f>
        <v>2058.2</v>
      </c>
      <c r="L11" s="133">
        <f t="shared" si="0"/>
        <v>99.99514162172665</v>
      </c>
    </row>
    <row r="12" spans="1:12" ht="25.5">
      <c r="A12" s="130" t="s">
        <v>112</v>
      </c>
      <c r="B12" s="131">
        <v>650</v>
      </c>
      <c r="C12" s="132" t="s">
        <v>42</v>
      </c>
      <c r="D12" s="132" t="s">
        <v>43</v>
      </c>
      <c r="E12" s="132" t="s">
        <v>181</v>
      </c>
      <c r="F12" s="132" t="s">
        <v>82</v>
      </c>
      <c r="G12" s="132" t="s">
        <v>45</v>
      </c>
      <c r="H12" s="132" t="s">
        <v>111</v>
      </c>
      <c r="I12" s="132" t="s">
        <v>113</v>
      </c>
      <c r="J12" s="133">
        <v>2058.3</v>
      </c>
      <c r="K12" s="133">
        <v>2058.2</v>
      </c>
      <c r="L12" s="133">
        <f t="shared" si="0"/>
        <v>99.99514162172665</v>
      </c>
    </row>
    <row r="13" spans="1:12" ht="51">
      <c r="A13" s="134" t="s">
        <v>182</v>
      </c>
      <c r="B13" s="135" t="s">
        <v>183</v>
      </c>
      <c r="C13" s="128" t="s">
        <v>42</v>
      </c>
      <c r="D13" s="128" t="s">
        <v>44</v>
      </c>
      <c r="E13" s="128" t="s">
        <v>49</v>
      </c>
      <c r="F13" s="128" t="s">
        <v>82</v>
      </c>
      <c r="G13" s="128" t="s">
        <v>49</v>
      </c>
      <c r="H13" s="128" t="s">
        <v>109</v>
      </c>
      <c r="I13" s="128" t="s">
        <v>50</v>
      </c>
      <c r="J13" s="129">
        <f>J14</f>
        <v>34.8</v>
      </c>
      <c r="K13" s="129">
        <f>K14</f>
        <v>14.8</v>
      </c>
      <c r="L13" s="129">
        <f t="shared" si="0"/>
        <v>42.52873563218391</v>
      </c>
    </row>
    <row r="14" spans="1:12" ht="25.5">
      <c r="A14" s="136" t="s">
        <v>184</v>
      </c>
      <c r="B14" s="131" t="s">
        <v>183</v>
      </c>
      <c r="C14" s="132" t="s">
        <v>42</v>
      </c>
      <c r="D14" s="132" t="s">
        <v>44</v>
      </c>
      <c r="E14" s="132" t="s">
        <v>124</v>
      </c>
      <c r="F14" s="132" t="s">
        <v>82</v>
      </c>
      <c r="G14" s="54" t="s">
        <v>43</v>
      </c>
      <c r="H14" s="54" t="s">
        <v>185</v>
      </c>
      <c r="I14" s="132" t="s">
        <v>50</v>
      </c>
      <c r="J14" s="133">
        <f>J15</f>
        <v>34.8</v>
      </c>
      <c r="K14" s="133">
        <f>K15</f>
        <v>14.8</v>
      </c>
      <c r="L14" s="133">
        <f t="shared" si="0"/>
        <v>42.52873563218391</v>
      </c>
    </row>
    <row r="15" spans="1:12" ht="25.5">
      <c r="A15" s="130" t="s">
        <v>112</v>
      </c>
      <c r="B15" s="131" t="s">
        <v>183</v>
      </c>
      <c r="C15" s="132" t="s">
        <v>42</v>
      </c>
      <c r="D15" s="132" t="s">
        <v>44</v>
      </c>
      <c r="E15" s="132" t="s">
        <v>124</v>
      </c>
      <c r="F15" s="132" t="s">
        <v>82</v>
      </c>
      <c r="G15" s="132" t="s">
        <v>43</v>
      </c>
      <c r="H15" s="132" t="s">
        <v>185</v>
      </c>
      <c r="I15" s="132" t="s">
        <v>113</v>
      </c>
      <c r="J15" s="133">
        <v>34.8</v>
      </c>
      <c r="K15" s="133">
        <v>14.8</v>
      </c>
      <c r="L15" s="133">
        <f t="shared" si="0"/>
        <v>42.52873563218391</v>
      </c>
    </row>
    <row r="16" spans="1:12" ht="51">
      <c r="A16" s="134" t="s">
        <v>73</v>
      </c>
      <c r="B16" s="135">
        <v>650</v>
      </c>
      <c r="C16" s="128" t="s">
        <v>42</v>
      </c>
      <c r="D16" s="128" t="s">
        <v>45</v>
      </c>
      <c r="E16" s="128" t="s">
        <v>49</v>
      </c>
      <c r="F16" s="128" t="s">
        <v>82</v>
      </c>
      <c r="G16" s="128" t="s">
        <v>49</v>
      </c>
      <c r="H16" s="128" t="s">
        <v>109</v>
      </c>
      <c r="I16" s="128" t="s">
        <v>50</v>
      </c>
      <c r="J16" s="129">
        <f>J17</f>
        <v>21892.500000000004</v>
      </c>
      <c r="K16" s="129">
        <f>K17</f>
        <v>21575.600000000002</v>
      </c>
      <c r="L16" s="129">
        <f t="shared" si="0"/>
        <v>98.55247230786799</v>
      </c>
    </row>
    <row r="17" spans="1:12" ht="25.5">
      <c r="A17" s="138" t="s">
        <v>114</v>
      </c>
      <c r="B17" s="139">
        <v>650</v>
      </c>
      <c r="C17" s="132" t="s">
        <v>42</v>
      </c>
      <c r="D17" s="132" t="s">
        <v>45</v>
      </c>
      <c r="E17" s="132" t="s">
        <v>181</v>
      </c>
      <c r="F17" s="132" t="s">
        <v>82</v>
      </c>
      <c r="G17" s="132" t="s">
        <v>42</v>
      </c>
      <c r="H17" s="132" t="s">
        <v>115</v>
      </c>
      <c r="I17" s="132" t="s">
        <v>50</v>
      </c>
      <c r="J17" s="133">
        <f>J18+J19+J21+J20</f>
        <v>21892.500000000004</v>
      </c>
      <c r="K17" s="133">
        <f>K18+K19+K21+K20</f>
        <v>21575.600000000002</v>
      </c>
      <c r="L17" s="133">
        <f t="shared" si="0"/>
        <v>98.55247230786799</v>
      </c>
    </row>
    <row r="18" spans="1:12" ht="25.5">
      <c r="A18" s="130" t="s">
        <v>112</v>
      </c>
      <c r="B18" s="131">
        <v>650</v>
      </c>
      <c r="C18" s="132" t="s">
        <v>42</v>
      </c>
      <c r="D18" s="132" t="s">
        <v>45</v>
      </c>
      <c r="E18" s="132" t="s">
        <v>181</v>
      </c>
      <c r="F18" s="132" t="s">
        <v>82</v>
      </c>
      <c r="G18" s="132" t="s">
        <v>42</v>
      </c>
      <c r="H18" s="132" t="s">
        <v>115</v>
      </c>
      <c r="I18" s="132" t="s">
        <v>113</v>
      </c>
      <c r="J18" s="133">
        <v>21476.4</v>
      </c>
      <c r="K18" s="133">
        <v>21239.9</v>
      </c>
      <c r="L18" s="133">
        <f t="shared" si="0"/>
        <v>98.89879123130505</v>
      </c>
    </row>
    <row r="19" spans="1:12" ht="38.25">
      <c r="A19" s="140" t="s">
        <v>116</v>
      </c>
      <c r="B19" s="131">
        <v>650</v>
      </c>
      <c r="C19" s="132" t="s">
        <v>42</v>
      </c>
      <c r="D19" s="132" t="s">
        <v>45</v>
      </c>
      <c r="E19" s="132" t="s">
        <v>181</v>
      </c>
      <c r="F19" s="132" t="s">
        <v>82</v>
      </c>
      <c r="G19" s="132" t="s">
        <v>42</v>
      </c>
      <c r="H19" s="132" t="s">
        <v>115</v>
      </c>
      <c r="I19" s="132" t="s">
        <v>117</v>
      </c>
      <c r="J19" s="133">
        <v>227.4</v>
      </c>
      <c r="K19" s="133">
        <v>147</v>
      </c>
      <c r="L19" s="133">
        <f t="shared" si="0"/>
        <v>64.64379947229551</v>
      </c>
    </row>
    <row r="20" spans="1:12" s="20" customFormat="1" ht="12.75">
      <c r="A20" s="137" t="s">
        <v>186</v>
      </c>
      <c r="B20" s="131">
        <v>650</v>
      </c>
      <c r="C20" s="132" t="s">
        <v>42</v>
      </c>
      <c r="D20" s="132" t="s">
        <v>45</v>
      </c>
      <c r="E20" s="132" t="s">
        <v>181</v>
      </c>
      <c r="F20" s="132" t="s">
        <v>82</v>
      </c>
      <c r="G20" s="132" t="s">
        <v>42</v>
      </c>
      <c r="H20" s="132" t="s">
        <v>115</v>
      </c>
      <c r="I20" s="132" t="s">
        <v>187</v>
      </c>
      <c r="J20" s="133">
        <v>150</v>
      </c>
      <c r="K20" s="133">
        <v>150</v>
      </c>
      <c r="L20" s="133">
        <f t="shared" si="0"/>
        <v>100</v>
      </c>
    </row>
    <row r="21" spans="1:12" ht="12.75">
      <c r="A21" s="140" t="s">
        <v>151</v>
      </c>
      <c r="B21" s="139">
        <v>650</v>
      </c>
      <c r="C21" s="132" t="s">
        <v>42</v>
      </c>
      <c r="D21" s="132" t="s">
        <v>45</v>
      </c>
      <c r="E21" s="132" t="s">
        <v>181</v>
      </c>
      <c r="F21" s="132" t="s">
        <v>82</v>
      </c>
      <c r="G21" s="132" t="s">
        <v>42</v>
      </c>
      <c r="H21" s="132" t="s">
        <v>115</v>
      </c>
      <c r="I21" s="132" t="s">
        <v>118</v>
      </c>
      <c r="J21" s="133">
        <v>38.7</v>
      </c>
      <c r="K21" s="133">
        <v>38.7</v>
      </c>
      <c r="L21" s="133">
        <f t="shared" si="0"/>
        <v>100</v>
      </c>
    </row>
    <row r="22" spans="1:12" ht="38.25">
      <c r="A22" s="141" t="s">
        <v>119</v>
      </c>
      <c r="B22" s="142">
        <v>650</v>
      </c>
      <c r="C22" s="128" t="s">
        <v>42</v>
      </c>
      <c r="D22" s="128" t="s">
        <v>120</v>
      </c>
      <c r="E22" s="128" t="s">
        <v>49</v>
      </c>
      <c r="F22" s="128" t="s">
        <v>82</v>
      </c>
      <c r="G22" s="128" t="s">
        <v>49</v>
      </c>
      <c r="H22" s="128" t="s">
        <v>109</v>
      </c>
      <c r="I22" s="128" t="s">
        <v>50</v>
      </c>
      <c r="J22" s="129">
        <f>J23+J25</f>
        <v>74.5</v>
      </c>
      <c r="K22" s="129">
        <f>K23+K25</f>
        <v>74.5</v>
      </c>
      <c r="L22" s="129">
        <f t="shared" si="0"/>
        <v>100</v>
      </c>
    </row>
    <row r="23" spans="1:12" ht="76.5">
      <c r="A23" s="140" t="s">
        <v>121</v>
      </c>
      <c r="B23" s="131">
        <v>650</v>
      </c>
      <c r="C23" s="132" t="s">
        <v>42</v>
      </c>
      <c r="D23" s="132" t="s">
        <v>120</v>
      </c>
      <c r="E23" s="132" t="s">
        <v>188</v>
      </c>
      <c r="F23" s="132" t="s">
        <v>82</v>
      </c>
      <c r="G23" s="132" t="s">
        <v>43</v>
      </c>
      <c r="H23" s="132" t="s">
        <v>122</v>
      </c>
      <c r="I23" s="132" t="s">
        <v>50</v>
      </c>
      <c r="J23" s="133">
        <f>J24</f>
        <v>44</v>
      </c>
      <c r="K23" s="133">
        <f>K24</f>
        <v>44</v>
      </c>
      <c r="L23" s="133">
        <f t="shared" si="0"/>
        <v>100</v>
      </c>
    </row>
    <row r="24" spans="1:12" ht="12.75">
      <c r="A24" s="143" t="s">
        <v>21</v>
      </c>
      <c r="B24" s="144">
        <v>650</v>
      </c>
      <c r="C24" s="132" t="s">
        <v>42</v>
      </c>
      <c r="D24" s="132" t="s">
        <v>120</v>
      </c>
      <c r="E24" s="132" t="s">
        <v>188</v>
      </c>
      <c r="F24" s="132" t="s">
        <v>82</v>
      </c>
      <c r="G24" s="132" t="s">
        <v>43</v>
      </c>
      <c r="H24" s="132" t="s">
        <v>122</v>
      </c>
      <c r="I24" s="132" t="s">
        <v>123</v>
      </c>
      <c r="J24" s="133">
        <v>44</v>
      </c>
      <c r="K24" s="133">
        <v>44</v>
      </c>
      <c r="L24" s="133">
        <f t="shared" si="0"/>
        <v>100</v>
      </c>
    </row>
    <row r="25" spans="1:12" ht="63.75">
      <c r="A25" s="143" t="s">
        <v>152</v>
      </c>
      <c r="B25" s="144">
        <v>650</v>
      </c>
      <c r="C25" s="132" t="s">
        <v>42</v>
      </c>
      <c r="D25" s="132" t="s">
        <v>120</v>
      </c>
      <c r="E25" s="132" t="s">
        <v>124</v>
      </c>
      <c r="F25" s="132" t="s">
        <v>82</v>
      </c>
      <c r="G25" s="132" t="s">
        <v>43</v>
      </c>
      <c r="H25" s="132" t="s">
        <v>122</v>
      </c>
      <c r="I25" s="132" t="s">
        <v>50</v>
      </c>
      <c r="J25" s="133">
        <f>J26</f>
        <v>30.5</v>
      </c>
      <c r="K25" s="133">
        <f>K26</f>
        <v>30.5</v>
      </c>
      <c r="L25" s="133">
        <f t="shared" si="0"/>
        <v>100</v>
      </c>
    </row>
    <row r="26" spans="1:13" s="20" customFormat="1" ht="12.75">
      <c r="A26" s="143" t="s">
        <v>21</v>
      </c>
      <c r="B26" s="144">
        <v>650</v>
      </c>
      <c r="C26" s="132" t="s">
        <v>42</v>
      </c>
      <c r="D26" s="132" t="s">
        <v>120</v>
      </c>
      <c r="E26" s="132" t="s">
        <v>124</v>
      </c>
      <c r="F26" s="132" t="s">
        <v>82</v>
      </c>
      <c r="G26" s="132" t="s">
        <v>43</v>
      </c>
      <c r="H26" s="132" t="s">
        <v>122</v>
      </c>
      <c r="I26" s="132" t="s">
        <v>123</v>
      </c>
      <c r="J26" s="133">
        <v>30.5</v>
      </c>
      <c r="K26" s="133">
        <v>30.5</v>
      </c>
      <c r="L26" s="133">
        <f t="shared" si="0"/>
        <v>100</v>
      </c>
      <c r="M26" s="76"/>
    </row>
    <row r="27" spans="1:12" s="20" customFormat="1" ht="12.75">
      <c r="A27" s="145" t="s">
        <v>56</v>
      </c>
      <c r="B27" s="135">
        <v>650</v>
      </c>
      <c r="C27" s="146" t="s">
        <v>42</v>
      </c>
      <c r="D27" s="146" t="s">
        <v>104</v>
      </c>
      <c r="E27" s="146" t="s">
        <v>49</v>
      </c>
      <c r="F27" s="146" t="s">
        <v>82</v>
      </c>
      <c r="G27" s="146" t="s">
        <v>49</v>
      </c>
      <c r="H27" s="146" t="s">
        <v>109</v>
      </c>
      <c r="I27" s="146" t="s">
        <v>50</v>
      </c>
      <c r="J27" s="147">
        <f>J28</f>
        <v>0</v>
      </c>
      <c r="K27" s="147">
        <f>K28</f>
        <v>0</v>
      </c>
      <c r="L27" s="147" t="s">
        <v>54</v>
      </c>
    </row>
    <row r="28" spans="1:13" s="20" customFormat="1" ht="12.75">
      <c r="A28" s="140" t="s">
        <v>153</v>
      </c>
      <c r="B28" s="131">
        <v>650</v>
      </c>
      <c r="C28" s="132" t="s">
        <v>42</v>
      </c>
      <c r="D28" s="132" t="s">
        <v>104</v>
      </c>
      <c r="E28" s="132" t="s">
        <v>188</v>
      </c>
      <c r="F28" s="132" t="s">
        <v>82</v>
      </c>
      <c r="G28" s="132" t="s">
        <v>44</v>
      </c>
      <c r="H28" s="132" t="s">
        <v>125</v>
      </c>
      <c r="I28" s="132" t="s">
        <v>50</v>
      </c>
      <c r="J28" s="133">
        <f>J29</f>
        <v>0</v>
      </c>
      <c r="K28" s="133">
        <f>K29</f>
        <v>0</v>
      </c>
      <c r="L28" s="133" t="s">
        <v>54</v>
      </c>
      <c r="M28" s="76"/>
    </row>
    <row r="29" spans="1:12" s="20" customFormat="1" ht="12.75">
      <c r="A29" s="140" t="s">
        <v>74</v>
      </c>
      <c r="B29" s="131">
        <v>650</v>
      </c>
      <c r="C29" s="132" t="s">
        <v>42</v>
      </c>
      <c r="D29" s="132" t="s">
        <v>104</v>
      </c>
      <c r="E29" s="132" t="s">
        <v>188</v>
      </c>
      <c r="F29" s="132" t="s">
        <v>82</v>
      </c>
      <c r="G29" s="132" t="s">
        <v>44</v>
      </c>
      <c r="H29" s="132" t="s">
        <v>125</v>
      </c>
      <c r="I29" s="132" t="s">
        <v>93</v>
      </c>
      <c r="J29" s="133">
        <v>0</v>
      </c>
      <c r="K29" s="133">
        <v>0</v>
      </c>
      <c r="L29" s="133" t="s">
        <v>54</v>
      </c>
    </row>
    <row r="30" spans="1:12" s="20" customFormat="1" ht="12.75">
      <c r="A30" s="148" t="s">
        <v>51</v>
      </c>
      <c r="B30" s="149">
        <v>650</v>
      </c>
      <c r="C30" s="128" t="s">
        <v>42</v>
      </c>
      <c r="D30" s="128" t="s">
        <v>92</v>
      </c>
      <c r="E30" s="128" t="s">
        <v>49</v>
      </c>
      <c r="F30" s="128" t="s">
        <v>82</v>
      </c>
      <c r="G30" s="128" t="s">
        <v>49</v>
      </c>
      <c r="H30" s="128" t="s">
        <v>109</v>
      </c>
      <c r="I30" s="128" t="s">
        <v>50</v>
      </c>
      <c r="J30" s="129">
        <f>J35+J31+J37</f>
        <v>15639.3</v>
      </c>
      <c r="K30" s="129">
        <f>K35+K31+K37</f>
        <v>14861.699999999999</v>
      </c>
      <c r="L30" s="129">
        <f t="shared" si="0"/>
        <v>95.02791045635036</v>
      </c>
    </row>
    <row r="31" spans="1:12" s="20" customFormat="1" ht="25.5">
      <c r="A31" s="140" t="s">
        <v>130</v>
      </c>
      <c r="B31" s="150">
        <v>650</v>
      </c>
      <c r="C31" s="132" t="s">
        <v>42</v>
      </c>
      <c r="D31" s="132" t="s">
        <v>92</v>
      </c>
      <c r="E31" s="132" t="s">
        <v>181</v>
      </c>
      <c r="F31" s="132" t="s">
        <v>82</v>
      </c>
      <c r="G31" s="132" t="s">
        <v>43</v>
      </c>
      <c r="H31" s="132" t="s">
        <v>131</v>
      </c>
      <c r="I31" s="132" t="s">
        <v>50</v>
      </c>
      <c r="J31" s="133">
        <f>J32+J33+J34</f>
        <v>15336.3</v>
      </c>
      <c r="K31" s="133">
        <f>K32+K33+K34</f>
        <v>14558.699999999999</v>
      </c>
      <c r="L31" s="133">
        <f t="shared" si="0"/>
        <v>94.92967664951782</v>
      </c>
    </row>
    <row r="32" spans="1:12" s="20" customFormat="1" ht="25.5">
      <c r="A32" s="140" t="s">
        <v>155</v>
      </c>
      <c r="B32" s="131">
        <v>650</v>
      </c>
      <c r="C32" s="132" t="s">
        <v>42</v>
      </c>
      <c r="D32" s="132" t="s">
        <v>92</v>
      </c>
      <c r="E32" s="132" t="s">
        <v>181</v>
      </c>
      <c r="F32" s="132" t="s">
        <v>82</v>
      </c>
      <c r="G32" s="132" t="s">
        <v>43</v>
      </c>
      <c r="H32" s="132" t="s">
        <v>131</v>
      </c>
      <c r="I32" s="132" t="s">
        <v>128</v>
      </c>
      <c r="J32" s="133">
        <v>11248</v>
      </c>
      <c r="K32" s="133">
        <v>11108.5</v>
      </c>
      <c r="L32" s="133">
        <f t="shared" si="0"/>
        <v>98.75977951635846</v>
      </c>
    </row>
    <row r="33" spans="1:12" s="20" customFormat="1" ht="38.25">
      <c r="A33" s="140" t="s">
        <v>116</v>
      </c>
      <c r="B33" s="150">
        <v>650</v>
      </c>
      <c r="C33" s="132" t="s">
        <v>42</v>
      </c>
      <c r="D33" s="132" t="s">
        <v>92</v>
      </c>
      <c r="E33" s="132" t="s">
        <v>181</v>
      </c>
      <c r="F33" s="132" t="s">
        <v>82</v>
      </c>
      <c r="G33" s="132" t="s">
        <v>43</v>
      </c>
      <c r="H33" s="132" t="s">
        <v>131</v>
      </c>
      <c r="I33" s="132" t="s">
        <v>117</v>
      </c>
      <c r="J33" s="133">
        <v>4036.3</v>
      </c>
      <c r="K33" s="133">
        <v>3398.3</v>
      </c>
      <c r="L33" s="133">
        <f t="shared" si="0"/>
        <v>84.19344449124198</v>
      </c>
    </row>
    <row r="34" spans="1:12" s="20" customFormat="1" ht="12.75">
      <c r="A34" s="140" t="s">
        <v>151</v>
      </c>
      <c r="B34" s="131">
        <v>650</v>
      </c>
      <c r="C34" s="132" t="s">
        <v>42</v>
      </c>
      <c r="D34" s="132" t="s">
        <v>92</v>
      </c>
      <c r="E34" s="132" t="s">
        <v>181</v>
      </c>
      <c r="F34" s="132" t="s">
        <v>82</v>
      </c>
      <c r="G34" s="132" t="s">
        <v>43</v>
      </c>
      <c r="H34" s="132" t="s">
        <v>131</v>
      </c>
      <c r="I34" s="132" t="s">
        <v>118</v>
      </c>
      <c r="J34" s="133">
        <v>52</v>
      </c>
      <c r="K34" s="188">
        <v>51.9</v>
      </c>
      <c r="L34" s="133">
        <f t="shared" si="0"/>
        <v>99.8076923076923</v>
      </c>
    </row>
    <row r="35" spans="1:12" s="20" customFormat="1" ht="38.25">
      <c r="A35" s="151" t="s">
        <v>142</v>
      </c>
      <c r="B35" s="131">
        <v>650</v>
      </c>
      <c r="C35" s="132" t="s">
        <v>42</v>
      </c>
      <c r="D35" s="132" t="s">
        <v>92</v>
      </c>
      <c r="E35" s="132" t="s">
        <v>189</v>
      </c>
      <c r="F35" s="132" t="s">
        <v>83</v>
      </c>
      <c r="G35" s="132" t="s">
        <v>42</v>
      </c>
      <c r="H35" s="132" t="s">
        <v>126</v>
      </c>
      <c r="I35" s="132" t="s">
        <v>50</v>
      </c>
      <c r="J35" s="133">
        <f>J36</f>
        <v>94.7</v>
      </c>
      <c r="K35" s="133">
        <f>K36</f>
        <v>94.7</v>
      </c>
      <c r="L35" s="133">
        <f t="shared" si="0"/>
        <v>100</v>
      </c>
    </row>
    <row r="36" spans="1:12" s="20" customFormat="1" ht="38.25">
      <c r="A36" s="140" t="s">
        <v>116</v>
      </c>
      <c r="B36" s="131">
        <v>650</v>
      </c>
      <c r="C36" s="132" t="s">
        <v>42</v>
      </c>
      <c r="D36" s="132" t="s">
        <v>92</v>
      </c>
      <c r="E36" s="132" t="s">
        <v>189</v>
      </c>
      <c r="F36" s="132" t="s">
        <v>83</v>
      </c>
      <c r="G36" s="132" t="s">
        <v>42</v>
      </c>
      <c r="H36" s="132" t="s">
        <v>126</v>
      </c>
      <c r="I36" s="132" t="s">
        <v>117</v>
      </c>
      <c r="J36" s="133">
        <v>94.7</v>
      </c>
      <c r="K36" s="133">
        <v>94.7</v>
      </c>
      <c r="L36" s="133">
        <f t="shared" si="0"/>
        <v>100</v>
      </c>
    </row>
    <row r="37" spans="1:12" s="20" customFormat="1" ht="38.25">
      <c r="A37" s="140" t="s">
        <v>307</v>
      </c>
      <c r="B37" s="131">
        <v>650</v>
      </c>
      <c r="C37" s="132" t="s">
        <v>42</v>
      </c>
      <c r="D37" s="132" t="s">
        <v>92</v>
      </c>
      <c r="E37" s="132" t="s">
        <v>124</v>
      </c>
      <c r="F37" s="132" t="s">
        <v>82</v>
      </c>
      <c r="G37" s="132" t="s">
        <v>42</v>
      </c>
      <c r="H37" s="132" t="s">
        <v>306</v>
      </c>
      <c r="I37" s="132" t="s">
        <v>50</v>
      </c>
      <c r="J37" s="133">
        <f>J38</f>
        <v>208.3</v>
      </c>
      <c r="K37" s="133">
        <f>K38</f>
        <v>208.3</v>
      </c>
      <c r="L37" s="133">
        <f t="shared" si="0"/>
        <v>100</v>
      </c>
    </row>
    <row r="38" spans="1:12" s="20" customFormat="1" ht="38.25">
      <c r="A38" s="140" t="s">
        <v>116</v>
      </c>
      <c r="B38" s="131">
        <v>650</v>
      </c>
      <c r="C38" s="132" t="s">
        <v>42</v>
      </c>
      <c r="D38" s="132" t="s">
        <v>92</v>
      </c>
      <c r="E38" s="132" t="s">
        <v>124</v>
      </c>
      <c r="F38" s="132" t="s">
        <v>82</v>
      </c>
      <c r="G38" s="132" t="s">
        <v>42</v>
      </c>
      <c r="H38" s="132" t="s">
        <v>306</v>
      </c>
      <c r="I38" s="132" t="s">
        <v>117</v>
      </c>
      <c r="J38" s="133">
        <v>208.3</v>
      </c>
      <c r="K38" s="133">
        <v>208.3</v>
      </c>
      <c r="L38" s="133">
        <f t="shared" si="0"/>
        <v>100</v>
      </c>
    </row>
    <row r="39" spans="1:12" s="20" customFormat="1" ht="13.5">
      <c r="A39" s="124" t="s">
        <v>76</v>
      </c>
      <c r="B39" s="152">
        <v>650</v>
      </c>
      <c r="C39" s="122" t="s">
        <v>43</v>
      </c>
      <c r="D39" s="122" t="s">
        <v>49</v>
      </c>
      <c r="E39" s="122" t="s">
        <v>49</v>
      </c>
      <c r="F39" s="122" t="s">
        <v>82</v>
      </c>
      <c r="G39" s="122" t="s">
        <v>49</v>
      </c>
      <c r="H39" s="122" t="s">
        <v>109</v>
      </c>
      <c r="I39" s="122" t="s">
        <v>50</v>
      </c>
      <c r="J39" s="123">
        <f aca="true" t="shared" si="1" ref="J39:K41">J40</f>
        <v>494.8</v>
      </c>
      <c r="K39" s="123">
        <f t="shared" si="1"/>
        <v>494.8</v>
      </c>
      <c r="L39" s="123">
        <f t="shared" si="0"/>
        <v>100</v>
      </c>
    </row>
    <row r="40" spans="1:12" s="20" customFormat="1" ht="12.75">
      <c r="A40" s="153" t="s">
        <v>105</v>
      </c>
      <c r="B40" s="135">
        <v>650</v>
      </c>
      <c r="C40" s="128" t="s">
        <v>43</v>
      </c>
      <c r="D40" s="128" t="s">
        <v>44</v>
      </c>
      <c r="E40" s="128" t="s">
        <v>49</v>
      </c>
      <c r="F40" s="128" t="s">
        <v>82</v>
      </c>
      <c r="G40" s="128" t="s">
        <v>49</v>
      </c>
      <c r="H40" s="128" t="s">
        <v>109</v>
      </c>
      <c r="I40" s="128" t="s">
        <v>50</v>
      </c>
      <c r="J40" s="129">
        <f t="shared" si="1"/>
        <v>494.8</v>
      </c>
      <c r="K40" s="129">
        <f t="shared" si="1"/>
        <v>494.8</v>
      </c>
      <c r="L40" s="129">
        <f t="shared" si="0"/>
        <v>100</v>
      </c>
    </row>
    <row r="41" spans="1:12" s="19" customFormat="1" ht="38.25">
      <c r="A41" s="154" t="s">
        <v>132</v>
      </c>
      <c r="B41" s="155">
        <v>650</v>
      </c>
      <c r="C41" s="132" t="s">
        <v>43</v>
      </c>
      <c r="D41" s="132" t="s">
        <v>44</v>
      </c>
      <c r="E41" s="132" t="s">
        <v>124</v>
      </c>
      <c r="F41" s="132" t="s">
        <v>82</v>
      </c>
      <c r="G41" s="132" t="s">
        <v>42</v>
      </c>
      <c r="H41" s="132" t="s">
        <v>133</v>
      </c>
      <c r="I41" s="132" t="s">
        <v>50</v>
      </c>
      <c r="J41" s="133">
        <f t="shared" si="1"/>
        <v>494.8</v>
      </c>
      <c r="K41" s="133">
        <f t="shared" si="1"/>
        <v>494.8</v>
      </c>
      <c r="L41" s="133">
        <f t="shared" si="0"/>
        <v>100</v>
      </c>
    </row>
    <row r="42" spans="1:12" ht="25.5">
      <c r="A42" s="140" t="s">
        <v>112</v>
      </c>
      <c r="B42" s="131">
        <v>650</v>
      </c>
      <c r="C42" s="132" t="s">
        <v>43</v>
      </c>
      <c r="D42" s="132" t="s">
        <v>44</v>
      </c>
      <c r="E42" s="132" t="s">
        <v>124</v>
      </c>
      <c r="F42" s="132" t="s">
        <v>82</v>
      </c>
      <c r="G42" s="132" t="s">
        <v>42</v>
      </c>
      <c r="H42" s="132" t="s">
        <v>133</v>
      </c>
      <c r="I42" s="132" t="s">
        <v>113</v>
      </c>
      <c r="J42" s="133">
        <v>494.8</v>
      </c>
      <c r="K42" s="133">
        <v>494.8</v>
      </c>
      <c r="L42" s="133">
        <f t="shared" si="0"/>
        <v>100</v>
      </c>
    </row>
    <row r="43" spans="1:12" ht="27">
      <c r="A43" s="156" t="s">
        <v>33</v>
      </c>
      <c r="B43" s="152">
        <v>650</v>
      </c>
      <c r="C43" s="122" t="s">
        <v>44</v>
      </c>
      <c r="D43" s="122" t="s">
        <v>49</v>
      </c>
      <c r="E43" s="122" t="s">
        <v>49</v>
      </c>
      <c r="F43" s="122" t="s">
        <v>82</v>
      </c>
      <c r="G43" s="122" t="s">
        <v>49</v>
      </c>
      <c r="H43" s="122" t="s">
        <v>109</v>
      </c>
      <c r="I43" s="122" t="s">
        <v>50</v>
      </c>
      <c r="J43" s="123">
        <f>J44+J47+J54</f>
        <v>703.9000000000001</v>
      </c>
      <c r="K43" s="123">
        <f>K44+K47+K54</f>
        <v>695.2</v>
      </c>
      <c r="L43" s="123">
        <f t="shared" si="0"/>
        <v>98.7640289813894</v>
      </c>
    </row>
    <row r="44" spans="1:12" ht="12.75">
      <c r="A44" s="141" t="s">
        <v>134</v>
      </c>
      <c r="B44" s="135">
        <v>650</v>
      </c>
      <c r="C44" s="128" t="s">
        <v>44</v>
      </c>
      <c r="D44" s="128" t="s">
        <v>45</v>
      </c>
      <c r="E44" s="128" t="s">
        <v>49</v>
      </c>
      <c r="F44" s="128" t="s">
        <v>82</v>
      </c>
      <c r="G44" s="128" t="s">
        <v>49</v>
      </c>
      <c r="H44" s="128" t="s">
        <v>109</v>
      </c>
      <c r="I44" s="128" t="s">
        <v>50</v>
      </c>
      <c r="J44" s="129">
        <f>J45</f>
        <v>168</v>
      </c>
      <c r="K44" s="129">
        <f>K45</f>
        <v>168</v>
      </c>
      <c r="L44" s="129">
        <f t="shared" si="0"/>
        <v>100</v>
      </c>
    </row>
    <row r="45" spans="1:12" ht="140.25">
      <c r="A45" s="137" t="s">
        <v>190</v>
      </c>
      <c r="B45" s="131">
        <v>650</v>
      </c>
      <c r="C45" s="132" t="s">
        <v>44</v>
      </c>
      <c r="D45" s="132" t="s">
        <v>45</v>
      </c>
      <c r="E45" s="132" t="s">
        <v>189</v>
      </c>
      <c r="F45" s="132" t="s">
        <v>81</v>
      </c>
      <c r="G45" s="132" t="s">
        <v>42</v>
      </c>
      <c r="H45" s="132" t="s">
        <v>136</v>
      </c>
      <c r="I45" s="132" t="s">
        <v>50</v>
      </c>
      <c r="J45" s="133">
        <f>J46</f>
        <v>168</v>
      </c>
      <c r="K45" s="133">
        <f>K46</f>
        <v>168</v>
      </c>
      <c r="L45" s="133">
        <f t="shared" si="0"/>
        <v>100</v>
      </c>
    </row>
    <row r="46" spans="1:12" ht="38.25">
      <c r="A46" s="140" t="s">
        <v>116</v>
      </c>
      <c r="B46" s="131">
        <v>650</v>
      </c>
      <c r="C46" s="132" t="s">
        <v>44</v>
      </c>
      <c r="D46" s="132" t="s">
        <v>45</v>
      </c>
      <c r="E46" s="132" t="s">
        <v>189</v>
      </c>
      <c r="F46" s="132" t="s">
        <v>81</v>
      </c>
      <c r="G46" s="132" t="s">
        <v>42</v>
      </c>
      <c r="H46" s="132" t="s">
        <v>136</v>
      </c>
      <c r="I46" s="132" t="s">
        <v>117</v>
      </c>
      <c r="J46" s="133">
        <v>168</v>
      </c>
      <c r="K46" s="133">
        <v>168</v>
      </c>
      <c r="L46" s="133">
        <f t="shared" si="0"/>
        <v>100</v>
      </c>
    </row>
    <row r="47" spans="1:12" ht="38.25">
      <c r="A47" s="141" t="s">
        <v>156</v>
      </c>
      <c r="B47" s="157">
        <v>650</v>
      </c>
      <c r="C47" s="128" t="s">
        <v>44</v>
      </c>
      <c r="D47" s="128" t="s">
        <v>52</v>
      </c>
      <c r="E47" s="128" t="s">
        <v>49</v>
      </c>
      <c r="F47" s="128" t="s">
        <v>82</v>
      </c>
      <c r="G47" s="128" t="s">
        <v>49</v>
      </c>
      <c r="H47" s="128" t="s">
        <v>109</v>
      </c>
      <c r="I47" s="128" t="s">
        <v>50</v>
      </c>
      <c r="J47" s="129">
        <f>J50+J48+J52</f>
        <v>500.2</v>
      </c>
      <c r="K47" s="129">
        <f>K50+K48+K52</f>
        <v>491.5</v>
      </c>
      <c r="L47" s="129">
        <f t="shared" si="0"/>
        <v>98.26069572171133</v>
      </c>
    </row>
    <row r="48" spans="1:12" ht="12.75">
      <c r="A48" s="140" t="s">
        <v>153</v>
      </c>
      <c r="B48" s="158">
        <v>650</v>
      </c>
      <c r="C48" s="132" t="s">
        <v>44</v>
      </c>
      <c r="D48" s="132" t="s">
        <v>52</v>
      </c>
      <c r="E48" s="132" t="s">
        <v>124</v>
      </c>
      <c r="F48" s="132" t="s">
        <v>82</v>
      </c>
      <c r="G48" s="132" t="s">
        <v>42</v>
      </c>
      <c r="H48" s="132" t="s">
        <v>125</v>
      </c>
      <c r="I48" s="132" t="s">
        <v>50</v>
      </c>
      <c r="J48" s="133">
        <f>J49</f>
        <v>257</v>
      </c>
      <c r="K48" s="133">
        <f>K49</f>
        <v>257</v>
      </c>
      <c r="L48" s="133">
        <f t="shared" si="0"/>
        <v>100</v>
      </c>
    </row>
    <row r="49" spans="1:12" ht="12.75">
      <c r="A49" s="140" t="s">
        <v>272</v>
      </c>
      <c r="B49" s="158">
        <v>650</v>
      </c>
      <c r="C49" s="132" t="s">
        <v>44</v>
      </c>
      <c r="D49" s="132" t="s">
        <v>52</v>
      </c>
      <c r="E49" s="132" t="s">
        <v>124</v>
      </c>
      <c r="F49" s="132" t="s">
        <v>82</v>
      </c>
      <c r="G49" s="132" t="s">
        <v>42</v>
      </c>
      <c r="H49" s="132" t="s">
        <v>125</v>
      </c>
      <c r="I49" s="132" t="s">
        <v>273</v>
      </c>
      <c r="J49" s="133">
        <v>257</v>
      </c>
      <c r="K49" s="133">
        <v>257</v>
      </c>
      <c r="L49" s="133">
        <f t="shared" si="0"/>
        <v>100</v>
      </c>
    </row>
    <row r="50" spans="1:12" ht="51">
      <c r="A50" s="140" t="s">
        <v>157</v>
      </c>
      <c r="B50" s="158">
        <v>650</v>
      </c>
      <c r="C50" s="132" t="s">
        <v>44</v>
      </c>
      <c r="D50" s="132" t="s">
        <v>52</v>
      </c>
      <c r="E50" s="132" t="s">
        <v>191</v>
      </c>
      <c r="F50" s="132" t="s">
        <v>82</v>
      </c>
      <c r="G50" s="132" t="s">
        <v>43</v>
      </c>
      <c r="H50" s="132" t="s">
        <v>158</v>
      </c>
      <c r="I50" s="132" t="s">
        <v>50</v>
      </c>
      <c r="J50" s="133">
        <f>J51</f>
        <v>146.2</v>
      </c>
      <c r="K50" s="133">
        <f>K51</f>
        <v>137.5</v>
      </c>
      <c r="L50" s="133">
        <f t="shared" si="0"/>
        <v>94.04924760601916</v>
      </c>
    </row>
    <row r="51" spans="1:12" ht="38.25">
      <c r="A51" s="137" t="s">
        <v>116</v>
      </c>
      <c r="B51" s="158">
        <v>650</v>
      </c>
      <c r="C51" s="132" t="s">
        <v>44</v>
      </c>
      <c r="D51" s="132" t="s">
        <v>52</v>
      </c>
      <c r="E51" s="132" t="s">
        <v>191</v>
      </c>
      <c r="F51" s="132" t="s">
        <v>82</v>
      </c>
      <c r="G51" s="132" t="s">
        <v>43</v>
      </c>
      <c r="H51" s="132" t="s">
        <v>158</v>
      </c>
      <c r="I51" s="132" t="s">
        <v>117</v>
      </c>
      <c r="J51" s="133">
        <v>146.2</v>
      </c>
      <c r="K51" s="188">
        <v>137.5</v>
      </c>
      <c r="L51" s="133">
        <f t="shared" si="0"/>
        <v>94.04924760601916</v>
      </c>
    </row>
    <row r="52" spans="1:12" ht="12.75">
      <c r="A52" s="140" t="s">
        <v>153</v>
      </c>
      <c r="B52" s="158">
        <v>650</v>
      </c>
      <c r="C52" s="132" t="s">
        <v>44</v>
      </c>
      <c r="D52" s="132" t="s">
        <v>52</v>
      </c>
      <c r="E52" s="132" t="s">
        <v>188</v>
      </c>
      <c r="F52" s="132" t="s">
        <v>82</v>
      </c>
      <c r="G52" s="132" t="s">
        <v>44</v>
      </c>
      <c r="H52" s="132" t="s">
        <v>125</v>
      </c>
      <c r="I52" s="132" t="s">
        <v>50</v>
      </c>
      <c r="J52" s="133">
        <f>J53</f>
        <v>97</v>
      </c>
      <c r="K52" s="133">
        <f>K53</f>
        <v>97</v>
      </c>
      <c r="L52" s="133">
        <f t="shared" si="0"/>
        <v>100</v>
      </c>
    </row>
    <row r="53" spans="1:12" ht="12.75">
      <c r="A53" s="140" t="s">
        <v>272</v>
      </c>
      <c r="B53" s="158">
        <v>650</v>
      </c>
      <c r="C53" s="132" t="s">
        <v>44</v>
      </c>
      <c r="D53" s="132" t="s">
        <v>52</v>
      </c>
      <c r="E53" s="132" t="s">
        <v>188</v>
      </c>
      <c r="F53" s="132" t="s">
        <v>82</v>
      </c>
      <c r="G53" s="132" t="s">
        <v>44</v>
      </c>
      <c r="H53" s="132" t="s">
        <v>125</v>
      </c>
      <c r="I53" s="132" t="s">
        <v>273</v>
      </c>
      <c r="J53" s="133">
        <v>97</v>
      </c>
      <c r="K53" s="133">
        <v>97</v>
      </c>
      <c r="L53" s="133">
        <f t="shared" si="0"/>
        <v>100</v>
      </c>
    </row>
    <row r="54" spans="1:12" ht="25.5">
      <c r="A54" s="141" t="s">
        <v>169</v>
      </c>
      <c r="B54" s="159">
        <v>650</v>
      </c>
      <c r="C54" s="128" t="s">
        <v>44</v>
      </c>
      <c r="D54" s="128" t="s">
        <v>57</v>
      </c>
      <c r="E54" s="128" t="s">
        <v>49</v>
      </c>
      <c r="F54" s="128" t="s">
        <v>82</v>
      </c>
      <c r="G54" s="128" t="s">
        <v>49</v>
      </c>
      <c r="H54" s="128" t="s">
        <v>109</v>
      </c>
      <c r="I54" s="128" t="s">
        <v>50</v>
      </c>
      <c r="J54" s="129">
        <f>J55+J57</f>
        <v>35.7</v>
      </c>
      <c r="K54" s="129">
        <f>K55+K57</f>
        <v>35.7</v>
      </c>
      <c r="L54" s="129">
        <f t="shared" si="0"/>
        <v>100</v>
      </c>
    </row>
    <row r="55" spans="1:12" ht="25.5">
      <c r="A55" s="160" t="s">
        <v>192</v>
      </c>
      <c r="B55" s="158">
        <v>650</v>
      </c>
      <c r="C55" s="132" t="s">
        <v>44</v>
      </c>
      <c r="D55" s="132" t="s">
        <v>57</v>
      </c>
      <c r="E55" s="132" t="s">
        <v>189</v>
      </c>
      <c r="F55" s="132" t="s">
        <v>81</v>
      </c>
      <c r="G55" s="132" t="s">
        <v>43</v>
      </c>
      <c r="H55" s="132" t="s">
        <v>127</v>
      </c>
      <c r="I55" s="132" t="s">
        <v>50</v>
      </c>
      <c r="J55" s="133">
        <f>J56</f>
        <v>28.5</v>
      </c>
      <c r="K55" s="133">
        <f>K56</f>
        <v>28.5</v>
      </c>
      <c r="L55" s="133">
        <f t="shared" si="0"/>
        <v>100</v>
      </c>
    </row>
    <row r="56" spans="1:12" ht="25.5">
      <c r="A56" s="130" t="s">
        <v>155</v>
      </c>
      <c r="B56" s="158">
        <v>650</v>
      </c>
      <c r="C56" s="132" t="s">
        <v>44</v>
      </c>
      <c r="D56" s="132" t="s">
        <v>57</v>
      </c>
      <c r="E56" s="132" t="s">
        <v>189</v>
      </c>
      <c r="F56" s="132" t="s">
        <v>81</v>
      </c>
      <c r="G56" s="132" t="s">
        <v>43</v>
      </c>
      <c r="H56" s="132" t="s">
        <v>127</v>
      </c>
      <c r="I56" s="132" t="s">
        <v>128</v>
      </c>
      <c r="J56" s="133">
        <v>28.5</v>
      </c>
      <c r="K56" s="133">
        <v>28.5</v>
      </c>
      <c r="L56" s="133">
        <f t="shared" si="0"/>
        <v>100</v>
      </c>
    </row>
    <row r="57" spans="1:12" ht="38.25">
      <c r="A57" s="151" t="s">
        <v>193</v>
      </c>
      <c r="B57" s="158">
        <v>650</v>
      </c>
      <c r="C57" s="132" t="s">
        <v>44</v>
      </c>
      <c r="D57" s="132" t="s">
        <v>57</v>
      </c>
      <c r="E57" s="132" t="s">
        <v>189</v>
      </c>
      <c r="F57" s="132" t="s">
        <v>81</v>
      </c>
      <c r="G57" s="132" t="s">
        <v>43</v>
      </c>
      <c r="H57" s="132" t="s">
        <v>154</v>
      </c>
      <c r="I57" s="132" t="s">
        <v>50</v>
      </c>
      <c r="J57" s="133">
        <f>J58</f>
        <v>7.2</v>
      </c>
      <c r="K57" s="133">
        <f>K58</f>
        <v>7.2</v>
      </c>
      <c r="L57" s="133">
        <f t="shared" si="0"/>
        <v>100</v>
      </c>
    </row>
    <row r="58" spans="1:12" ht="25.5">
      <c r="A58" s="130" t="s">
        <v>155</v>
      </c>
      <c r="B58" s="158">
        <v>650</v>
      </c>
      <c r="C58" s="132" t="s">
        <v>44</v>
      </c>
      <c r="D58" s="132" t="s">
        <v>57</v>
      </c>
      <c r="E58" s="132" t="s">
        <v>189</v>
      </c>
      <c r="F58" s="132" t="s">
        <v>81</v>
      </c>
      <c r="G58" s="132" t="s">
        <v>43</v>
      </c>
      <c r="H58" s="132" t="s">
        <v>154</v>
      </c>
      <c r="I58" s="132" t="s">
        <v>128</v>
      </c>
      <c r="J58" s="188">
        <v>7.2</v>
      </c>
      <c r="K58" s="133">
        <v>7.2</v>
      </c>
      <c r="L58" s="133">
        <f t="shared" si="0"/>
        <v>100</v>
      </c>
    </row>
    <row r="59" spans="1:12" ht="13.5">
      <c r="A59" s="161" t="s">
        <v>34</v>
      </c>
      <c r="B59" s="162">
        <v>650</v>
      </c>
      <c r="C59" s="122" t="s">
        <v>45</v>
      </c>
      <c r="D59" s="122" t="s">
        <v>49</v>
      </c>
      <c r="E59" s="122" t="s">
        <v>49</v>
      </c>
      <c r="F59" s="122" t="s">
        <v>82</v>
      </c>
      <c r="G59" s="122" t="s">
        <v>49</v>
      </c>
      <c r="H59" s="122" t="s">
        <v>109</v>
      </c>
      <c r="I59" s="122" t="s">
        <v>50</v>
      </c>
      <c r="J59" s="123">
        <f>J60+J73+J76+J81+J65+J68</f>
        <v>12075.4</v>
      </c>
      <c r="K59" s="123">
        <f>K60+K73+K76+K81+K65+K68</f>
        <v>11018.599999999999</v>
      </c>
      <c r="L59" s="123">
        <f t="shared" si="0"/>
        <v>91.24832303691802</v>
      </c>
    </row>
    <row r="60" spans="1:12" ht="12.75">
      <c r="A60" s="163" t="s">
        <v>35</v>
      </c>
      <c r="B60" s="159">
        <v>650</v>
      </c>
      <c r="C60" s="128" t="s">
        <v>45</v>
      </c>
      <c r="D60" s="128" t="s">
        <v>42</v>
      </c>
      <c r="E60" s="128" t="s">
        <v>49</v>
      </c>
      <c r="F60" s="128" t="s">
        <v>82</v>
      </c>
      <c r="G60" s="128" t="s">
        <v>49</v>
      </c>
      <c r="H60" s="128" t="s">
        <v>109</v>
      </c>
      <c r="I60" s="128" t="s">
        <v>50</v>
      </c>
      <c r="J60" s="129">
        <f>J61+J63</f>
        <v>1996.1</v>
      </c>
      <c r="K60" s="129">
        <f>K61+K63</f>
        <v>1530.6999999999998</v>
      </c>
      <c r="L60" s="129">
        <f t="shared" si="0"/>
        <v>76.68453484294373</v>
      </c>
    </row>
    <row r="61" spans="1:14" ht="38.25">
      <c r="A61" s="160" t="s">
        <v>194</v>
      </c>
      <c r="B61" s="158">
        <v>650</v>
      </c>
      <c r="C61" s="132" t="s">
        <v>45</v>
      </c>
      <c r="D61" s="132" t="s">
        <v>42</v>
      </c>
      <c r="E61" s="132" t="s">
        <v>195</v>
      </c>
      <c r="F61" s="132" t="s">
        <v>82</v>
      </c>
      <c r="G61" s="132" t="s">
        <v>42</v>
      </c>
      <c r="H61" s="54" t="s">
        <v>137</v>
      </c>
      <c r="I61" s="132" t="s">
        <v>50</v>
      </c>
      <c r="J61" s="133">
        <f>J62</f>
        <v>896.1</v>
      </c>
      <c r="K61" s="133">
        <f>K62</f>
        <v>712.9</v>
      </c>
      <c r="L61" s="133">
        <f t="shared" si="0"/>
        <v>79.55585314139046</v>
      </c>
      <c r="M61" s="38"/>
      <c r="N61" s="38"/>
    </row>
    <row r="62" spans="1:12" ht="25.5">
      <c r="A62" s="137" t="s">
        <v>155</v>
      </c>
      <c r="B62" s="158">
        <v>650</v>
      </c>
      <c r="C62" s="132" t="s">
        <v>45</v>
      </c>
      <c r="D62" s="132" t="s">
        <v>42</v>
      </c>
      <c r="E62" s="132" t="s">
        <v>195</v>
      </c>
      <c r="F62" s="132" t="s">
        <v>82</v>
      </c>
      <c r="G62" s="132" t="s">
        <v>42</v>
      </c>
      <c r="H62" s="54" t="s">
        <v>137</v>
      </c>
      <c r="I62" s="132" t="s">
        <v>128</v>
      </c>
      <c r="J62" s="133">
        <v>896.1</v>
      </c>
      <c r="K62" s="188">
        <v>712.9</v>
      </c>
      <c r="L62" s="133">
        <f t="shared" si="0"/>
        <v>79.55585314139046</v>
      </c>
    </row>
    <row r="63" spans="1:12" ht="25.5">
      <c r="A63" s="137" t="s">
        <v>196</v>
      </c>
      <c r="B63" s="158">
        <v>650</v>
      </c>
      <c r="C63" s="132" t="s">
        <v>45</v>
      </c>
      <c r="D63" s="132" t="s">
        <v>42</v>
      </c>
      <c r="E63" s="132" t="s">
        <v>195</v>
      </c>
      <c r="F63" s="132" t="s">
        <v>82</v>
      </c>
      <c r="G63" s="132" t="s">
        <v>42</v>
      </c>
      <c r="H63" s="132" t="s">
        <v>159</v>
      </c>
      <c r="I63" s="132" t="s">
        <v>50</v>
      </c>
      <c r="J63" s="133">
        <f>J64</f>
        <v>1100</v>
      </c>
      <c r="K63" s="133">
        <f>K64</f>
        <v>817.8</v>
      </c>
      <c r="L63" s="133">
        <f t="shared" si="0"/>
        <v>74.34545454545454</v>
      </c>
    </row>
    <row r="64" spans="1:12" ht="25.5">
      <c r="A64" s="137" t="s">
        <v>155</v>
      </c>
      <c r="B64" s="158">
        <v>650</v>
      </c>
      <c r="C64" s="132" t="s">
        <v>45</v>
      </c>
      <c r="D64" s="132" t="s">
        <v>42</v>
      </c>
      <c r="E64" s="132" t="s">
        <v>195</v>
      </c>
      <c r="F64" s="132" t="s">
        <v>82</v>
      </c>
      <c r="G64" s="132" t="s">
        <v>42</v>
      </c>
      <c r="H64" s="132" t="s">
        <v>159</v>
      </c>
      <c r="I64" s="132" t="s">
        <v>128</v>
      </c>
      <c r="J64" s="133">
        <v>1100</v>
      </c>
      <c r="K64" s="133">
        <v>817.8</v>
      </c>
      <c r="L64" s="133">
        <f t="shared" si="0"/>
        <v>74.34545454545454</v>
      </c>
    </row>
    <row r="65" spans="1:13" s="19" customFormat="1" ht="12.75">
      <c r="A65" s="165" t="s">
        <v>267</v>
      </c>
      <c r="B65" s="159">
        <v>650</v>
      </c>
      <c r="C65" s="166" t="s">
        <v>45</v>
      </c>
      <c r="D65" s="92" t="s">
        <v>46</v>
      </c>
      <c r="E65" s="92" t="s">
        <v>49</v>
      </c>
      <c r="F65" s="92" t="s">
        <v>82</v>
      </c>
      <c r="G65" s="92" t="s">
        <v>49</v>
      </c>
      <c r="H65" s="92" t="s">
        <v>109</v>
      </c>
      <c r="I65" s="92" t="s">
        <v>50</v>
      </c>
      <c r="J65" s="129">
        <f>J66</f>
        <v>25.1</v>
      </c>
      <c r="K65" s="129">
        <f>K66</f>
        <v>0</v>
      </c>
      <c r="L65" s="129">
        <f t="shared" si="0"/>
        <v>0</v>
      </c>
      <c r="M65"/>
    </row>
    <row r="66" spans="1:14" s="19" customFormat="1" ht="51">
      <c r="A66" s="137" t="s">
        <v>268</v>
      </c>
      <c r="B66" s="158">
        <v>650</v>
      </c>
      <c r="C66" s="164" t="s">
        <v>45</v>
      </c>
      <c r="D66" s="54" t="s">
        <v>46</v>
      </c>
      <c r="E66" s="54" t="s">
        <v>172</v>
      </c>
      <c r="F66" s="54" t="s">
        <v>82</v>
      </c>
      <c r="G66" s="54" t="s">
        <v>44</v>
      </c>
      <c r="H66" s="54" t="s">
        <v>269</v>
      </c>
      <c r="I66" s="54" t="s">
        <v>50</v>
      </c>
      <c r="J66" s="133">
        <f>J67</f>
        <v>25.1</v>
      </c>
      <c r="K66" s="133">
        <f>K67</f>
        <v>0</v>
      </c>
      <c r="L66" s="133">
        <f t="shared" si="0"/>
        <v>0</v>
      </c>
      <c r="M66" s="38"/>
      <c r="N66" s="115"/>
    </row>
    <row r="67" spans="1:13" s="19" customFormat="1" ht="38.25">
      <c r="A67" s="137" t="s">
        <v>116</v>
      </c>
      <c r="B67" s="158">
        <v>650</v>
      </c>
      <c r="C67" s="164" t="s">
        <v>45</v>
      </c>
      <c r="D67" s="54" t="s">
        <v>46</v>
      </c>
      <c r="E67" s="54" t="s">
        <v>172</v>
      </c>
      <c r="F67" s="54" t="s">
        <v>82</v>
      </c>
      <c r="G67" s="54" t="s">
        <v>44</v>
      </c>
      <c r="H67" s="54" t="s">
        <v>269</v>
      </c>
      <c r="I67" s="54" t="s">
        <v>117</v>
      </c>
      <c r="J67" s="133">
        <v>25.1</v>
      </c>
      <c r="K67" s="133">
        <v>0</v>
      </c>
      <c r="L67" s="133">
        <f t="shared" si="0"/>
        <v>0</v>
      </c>
      <c r="M67"/>
    </row>
    <row r="68" spans="1:13" s="19" customFormat="1" ht="12.75">
      <c r="A68" s="165" t="s">
        <v>197</v>
      </c>
      <c r="B68" s="159">
        <v>650</v>
      </c>
      <c r="C68" s="166" t="s">
        <v>45</v>
      </c>
      <c r="D68" s="92" t="s">
        <v>135</v>
      </c>
      <c r="E68" s="92" t="s">
        <v>49</v>
      </c>
      <c r="F68" s="92" t="s">
        <v>82</v>
      </c>
      <c r="G68" s="92" t="s">
        <v>49</v>
      </c>
      <c r="H68" s="92" t="s">
        <v>109</v>
      </c>
      <c r="I68" s="92" t="s">
        <v>50</v>
      </c>
      <c r="J68" s="129">
        <f>J69+J71</f>
        <v>256.5</v>
      </c>
      <c r="K68" s="129">
        <f>K69+K71</f>
        <v>256.5</v>
      </c>
      <c r="L68" s="129">
        <f t="shared" si="0"/>
        <v>100</v>
      </c>
      <c r="M68"/>
    </row>
    <row r="69" spans="1:13" s="19" customFormat="1" ht="12.75">
      <c r="A69" s="140" t="s">
        <v>163</v>
      </c>
      <c r="B69" s="158">
        <v>650</v>
      </c>
      <c r="C69" s="164" t="s">
        <v>45</v>
      </c>
      <c r="D69" s="54" t="s">
        <v>135</v>
      </c>
      <c r="E69" s="63" t="s">
        <v>205</v>
      </c>
      <c r="F69" s="63" t="s">
        <v>82</v>
      </c>
      <c r="G69" s="63" t="s">
        <v>42</v>
      </c>
      <c r="H69" s="63" t="s">
        <v>129</v>
      </c>
      <c r="I69" s="63" t="s">
        <v>50</v>
      </c>
      <c r="J69" s="133">
        <f>J70</f>
        <v>55.7</v>
      </c>
      <c r="K69" s="133">
        <f>K70</f>
        <v>55.7</v>
      </c>
      <c r="L69" s="133">
        <f t="shared" si="0"/>
        <v>100</v>
      </c>
      <c r="M69"/>
    </row>
    <row r="70" spans="1:13" s="19" customFormat="1" ht="38.25">
      <c r="A70" s="137" t="s">
        <v>116</v>
      </c>
      <c r="B70" s="158">
        <v>650</v>
      </c>
      <c r="C70" s="164" t="s">
        <v>45</v>
      </c>
      <c r="D70" s="54" t="s">
        <v>135</v>
      </c>
      <c r="E70" s="63" t="s">
        <v>205</v>
      </c>
      <c r="F70" s="63" t="s">
        <v>82</v>
      </c>
      <c r="G70" s="63" t="s">
        <v>42</v>
      </c>
      <c r="H70" s="63" t="s">
        <v>129</v>
      </c>
      <c r="I70" s="54" t="s">
        <v>117</v>
      </c>
      <c r="J70" s="133">
        <v>55.7</v>
      </c>
      <c r="K70" s="133">
        <v>55.7</v>
      </c>
      <c r="L70" s="133">
        <f t="shared" si="0"/>
        <v>100</v>
      </c>
      <c r="M70"/>
    </row>
    <row r="71" spans="1:13" s="19" customFormat="1" ht="38.25">
      <c r="A71" s="137" t="s">
        <v>142</v>
      </c>
      <c r="B71" s="158">
        <v>650</v>
      </c>
      <c r="C71" s="164" t="s">
        <v>45</v>
      </c>
      <c r="D71" s="54" t="s">
        <v>135</v>
      </c>
      <c r="E71" s="63" t="s">
        <v>198</v>
      </c>
      <c r="F71" s="63" t="s">
        <v>82</v>
      </c>
      <c r="G71" s="63" t="s">
        <v>44</v>
      </c>
      <c r="H71" s="63" t="s">
        <v>126</v>
      </c>
      <c r="I71" s="63" t="s">
        <v>50</v>
      </c>
      <c r="J71" s="133">
        <f>J72</f>
        <v>200.8</v>
      </c>
      <c r="K71" s="133">
        <f>K72</f>
        <v>200.8</v>
      </c>
      <c r="L71" s="133">
        <f t="shared" si="0"/>
        <v>100</v>
      </c>
      <c r="M71"/>
    </row>
    <row r="72" spans="1:13" s="19" customFormat="1" ht="38.25">
      <c r="A72" s="137" t="s">
        <v>116</v>
      </c>
      <c r="B72" s="158">
        <v>650</v>
      </c>
      <c r="C72" s="164" t="s">
        <v>45</v>
      </c>
      <c r="D72" s="54" t="s">
        <v>135</v>
      </c>
      <c r="E72" s="54" t="s">
        <v>198</v>
      </c>
      <c r="F72" s="54" t="s">
        <v>82</v>
      </c>
      <c r="G72" s="54" t="s">
        <v>44</v>
      </c>
      <c r="H72" s="54" t="s">
        <v>126</v>
      </c>
      <c r="I72" s="54" t="s">
        <v>117</v>
      </c>
      <c r="J72" s="133">
        <v>200.8</v>
      </c>
      <c r="K72" s="133">
        <v>200.8</v>
      </c>
      <c r="L72" s="133">
        <f t="shared" si="0"/>
        <v>100</v>
      </c>
      <c r="M72"/>
    </row>
    <row r="73" spans="1:13" s="19" customFormat="1" ht="12.75">
      <c r="A73" s="165" t="s">
        <v>138</v>
      </c>
      <c r="B73" s="159">
        <v>650</v>
      </c>
      <c r="C73" s="128" t="s">
        <v>45</v>
      </c>
      <c r="D73" s="128" t="s">
        <v>52</v>
      </c>
      <c r="E73" s="128" t="s">
        <v>49</v>
      </c>
      <c r="F73" s="128" t="s">
        <v>82</v>
      </c>
      <c r="G73" s="128" t="s">
        <v>49</v>
      </c>
      <c r="H73" s="128" t="s">
        <v>109</v>
      </c>
      <c r="I73" s="128" t="s">
        <v>50</v>
      </c>
      <c r="J73" s="129">
        <f>J74</f>
        <v>9307.9</v>
      </c>
      <c r="K73" s="129">
        <f>K74</f>
        <v>8813.1</v>
      </c>
      <c r="L73" s="129">
        <f t="shared" si="0"/>
        <v>94.68408556172714</v>
      </c>
      <c r="M73"/>
    </row>
    <row r="74" spans="1:13" s="19" customFormat="1" ht="38.25">
      <c r="A74" s="137" t="s">
        <v>142</v>
      </c>
      <c r="B74" s="158">
        <v>650</v>
      </c>
      <c r="C74" s="62" t="s">
        <v>45</v>
      </c>
      <c r="D74" s="62" t="s">
        <v>52</v>
      </c>
      <c r="E74" s="62" t="s">
        <v>198</v>
      </c>
      <c r="F74" s="62" t="s">
        <v>82</v>
      </c>
      <c r="G74" s="62" t="s">
        <v>43</v>
      </c>
      <c r="H74" s="62" t="s">
        <v>126</v>
      </c>
      <c r="I74" s="167" t="s">
        <v>50</v>
      </c>
      <c r="J74" s="168">
        <f>J75</f>
        <v>9307.9</v>
      </c>
      <c r="K74" s="168">
        <f>K75</f>
        <v>8813.1</v>
      </c>
      <c r="L74" s="168">
        <f aca="true" t="shared" si="2" ref="L74:L128">+K74/J74*100</f>
        <v>94.68408556172714</v>
      </c>
      <c r="M74"/>
    </row>
    <row r="75" spans="1:13" s="19" customFormat="1" ht="38.25">
      <c r="A75" s="140" t="s">
        <v>116</v>
      </c>
      <c r="B75" s="158">
        <v>650</v>
      </c>
      <c r="C75" s="132" t="s">
        <v>45</v>
      </c>
      <c r="D75" s="132" t="s">
        <v>52</v>
      </c>
      <c r="E75" s="62" t="s">
        <v>198</v>
      </c>
      <c r="F75" s="167" t="s">
        <v>82</v>
      </c>
      <c r="G75" s="167" t="s">
        <v>43</v>
      </c>
      <c r="H75" s="167" t="s">
        <v>126</v>
      </c>
      <c r="I75" s="167" t="s">
        <v>117</v>
      </c>
      <c r="J75" s="168">
        <v>9307.9</v>
      </c>
      <c r="K75" s="168">
        <v>8813.1</v>
      </c>
      <c r="L75" s="168">
        <f t="shared" si="2"/>
        <v>94.68408556172714</v>
      </c>
      <c r="M75"/>
    </row>
    <row r="76" spans="1:13" s="19" customFormat="1" ht="12.75">
      <c r="A76" s="169" t="s">
        <v>36</v>
      </c>
      <c r="B76" s="159">
        <v>650</v>
      </c>
      <c r="C76" s="128" t="s">
        <v>45</v>
      </c>
      <c r="D76" s="128" t="s">
        <v>106</v>
      </c>
      <c r="E76" s="128" t="s">
        <v>49</v>
      </c>
      <c r="F76" s="128" t="s">
        <v>82</v>
      </c>
      <c r="G76" s="128" t="s">
        <v>49</v>
      </c>
      <c r="H76" s="128" t="s">
        <v>109</v>
      </c>
      <c r="I76" s="128" t="s">
        <v>50</v>
      </c>
      <c r="J76" s="129">
        <f>J79+J77</f>
        <v>179.8</v>
      </c>
      <c r="K76" s="129">
        <f>K79+K77</f>
        <v>179.8</v>
      </c>
      <c r="L76" s="129">
        <f t="shared" si="2"/>
        <v>100</v>
      </c>
      <c r="M76"/>
    </row>
    <row r="77" spans="1:13" s="19" customFormat="1" ht="12.75">
      <c r="A77" s="170" t="s">
        <v>77</v>
      </c>
      <c r="B77" s="158">
        <v>650</v>
      </c>
      <c r="C77" s="164" t="s">
        <v>45</v>
      </c>
      <c r="D77" s="54" t="s">
        <v>106</v>
      </c>
      <c r="E77" s="54" t="s">
        <v>181</v>
      </c>
      <c r="F77" s="54" t="s">
        <v>82</v>
      </c>
      <c r="G77" s="54" t="s">
        <v>42</v>
      </c>
      <c r="H77" s="54" t="s">
        <v>139</v>
      </c>
      <c r="I77" s="132" t="s">
        <v>50</v>
      </c>
      <c r="J77" s="133">
        <f>J78</f>
        <v>13</v>
      </c>
      <c r="K77" s="133">
        <f>K78</f>
        <v>13</v>
      </c>
      <c r="L77" s="133">
        <f t="shared" si="2"/>
        <v>100</v>
      </c>
      <c r="M77"/>
    </row>
    <row r="78" spans="1:13" s="19" customFormat="1" ht="38.25">
      <c r="A78" s="170" t="s">
        <v>116</v>
      </c>
      <c r="B78" s="158">
        <v>650</v>
      </c>
      <c r="C78" s="164" t="s">
        <v>45</v>
      </c>
      <c r="D78" s="54" t="s">
        <v>106</v>
      </c>
      <c r="E78" s="54" t="s">
        <v>181</v>
      </c>
      <c r="F78" s="54" t="s">
        <v>82</v>
      </c>
      <c r="G78" s="54" t="s">
        <v>42</v>
      </c>
      <c r="H78" s="132" t="s">
        <v>139</v>
      </c>
      <c r="I78" s="132" t="s">
        <v>117</v>
      </c>
      <c r="J78" s="133">
        <v>13</v>
      </c>
      <c r="K78" s="133">
        <v>13</v>
      </c>
      <c r="L78" s="133">
        <f t="shared" si="2"/>
        <v>100</v>
      </c>
      <c r="M78"/>
    </row>
    <row r="79" spans="1:13" s="19" customFormat="1" ht="12.75">
      <c r="A79" s="170" t="s">
        <v>77</v>
      </c>
      <c r="B79" s="158">
        <v>650</v>
      </c>
      <c r="C79" s="164" t="s">
        <v>45</v>
      </c>
      <c r="D79" s="54" t="s">
        <v>106</v>
      </c>
      <c r="E79" s="54" t="s">
        <v>181</v>
      </c>
      <c r="F79" s="54" t="s">
        <v>82</v>
      </c>
      <c r="G79" s="54" t="s">
        <v>43</v>
      </c>
      <c r="H79" s="54" t="s">
        <v>139</v>
      </c>
      <c r="I79" s="132" t="s">
        <v>50</v>
      </c>
      <c r="J79" s="133">
        <f>J80</f>
        <v>166.8</v>
      </c>
      <c r="K79" s="133">
        <f>K80</f>
        <v>166.8</v>
      </c>
      <c r="L79" s="133">
        <f t="shared" si="2"/>
        <v>100</v>
      </c>
      <c r="M79"/>
    </row>
    <row r="80" spans="1:13" s="19" customFormat="1" ht="38.25">
      <c r="A80" s="171" t="s">
        <v>116</v>
      </c>
      <c r="B80" s="158">
        <v>650</v>
      </c>
      <c r="C80" s="164" t="s">
        <v>45</v>
      </c>
      <c r="D80" s="54" t="s">
        <v>106</v>
      </c>
      <c r="E80" s="54" t="s">
        <v>181</v>
      </c>
      <c r="F80" s="54" t="s">
        <v>82</v>
      </c>
      <c r="G80" s="54" t="s">
        <v>43</v>
      </c>
      <c r="H80" s="132" t="s">
        <v>139</v>
      </c>
      <c r="I80" s="132" t="s">
        <v>117</v>
      </c>
      <c r="J80" s="133">
        <v>166.8</v>
      </c>
      <c r="K80" s="133">
        <v>166.8</v>
      </c>
      <c r="L80" s="133">
        <f t="shared" si="2"/>
        <v>100</v>
      </c>
      <c r="M80"/>
    </row>
    <row r="81" spans="1:13" s="19" customFormat="1" ht="25.5">
      <c r="A81" s="169" t="s">
        <v>160</v>
      </c>
      <c r="B81" s="159">
        <v>650</v>
      </c>
      <c r="C81" s="128" t="s">
        <v>45</v>
      </c>
      <c r="D81" s="128" t="s">
        <v>150</v>
      </c>
      <c r="E81" s="128" t="s">
        <v>49</v>
      </c>
      <c r="F81" s="128" t="s">
        <v>82</v>
      </c>
      <c r="G81" s="128" t="s">
        <v>82</v>
      </c>
      <c r="H81" s="128" t="s">
        <v>109</v>
      </c>
      <c r="I81" s="128" t="s">
        <v>50</v>
      </c>
      <c r="J81" s="129">
        <f>J82+J84</f>
        <v>310</v>
      </c>
      <c r="K81" s="129">
        <f>K82+K84</f>
        <v>238.5</v>
      </c>
      <c r="L81" s="129">
        <f t="shared" si="2"/>
        <v>76.93548387096774</v>
      </c>
      <c r="M81"/>
    </row>
    <row r="82" spans="1:13" s="19" customFormat="1" ht="63.75">
      <c r="A82" s="137" t="s">
        <v>152</v>
      </c>
      <c r="B82" s="158">
        <v>650</v>
      </c>
      <c r="C82" s="132" t="s">
        <v>45</v>
      </c>
      <c r="D82" s="132" t="s">
        <v>150</v>
      </c>
      <c r="E82" s="132" t="s">
        <v>188</v>
      </c>
      <c r="F82" s="132" t="s">
        <v>82</v>
      </c>
      <c r="G82" s="132" t="s">
        <v>43</v>
      </c>
      <c r="H82" s="132" t="s">
        <v>122</v>
      </c>
      <c r="I82" s="132" t="s">
        <v>50</v>
      </c>
      <c r="J82" s="133">
        <f>J83</f>
        <v>10</v>
      </c>
      <c r="K82" s="133">
        <f>K83</f>
        <v>10</v>
      </c>
      <c r="L82" s="133">
        <f t="shared" si="2"/>
        <v>100</v>
      </c>
      <c r="M82"/>
    </row>
    <row r="83" spans="1:13" s="19" customFormat="1" ht="12.75">
      <c r="A83" s="172" t="s">
        <v>21</v>
      </c>
      <c r="B83" s="158">
        <v>650</v>
      </c>
      <c r="C83" s="132" t="s">
        <v>45</v>
      </c>
      <c r="D83" s="132" t="s">
        <v>150</v>
      </c>
      <c r="E83" s="132" t="s">
        <v>188</v>
      </c>
      <c r="F83" s="132" t="s">
        <v>82</v>
      </c>
      <c r="G83" s="132" t="s">
        <v>43</v>
      </c>
      <c r="H83" s="132" t="s">
        <v>122</v>
      </c>
      <c r="I83" s="132" t="s">
        <v>123</v>
      </c>
      <c r="J83" s="133">
        <v>10</v>
      </c>
      <c r="K83" s="133">
        <v>10</v>
      </c>
      <c r="L83" s="133">
        <f t="shared" si="2"/>
        <v>100</v>
      </c>
      <c r="M83"/>
    </row>
    <row r="84" spans="1:13" s="19" customFormat="1" ht="38.25">
      <c r="A84" s="137" t="s">
        <v>142</v>
      </c>
      <c r="B84" s="158">
        <v>650</v>
      </c>
      <c r="C84" s="173" t="s">
        <v>45</v>
      </c>
      <c r="D84" s="63" t="s">
        <v>150</v>
      </c>
      <c r="E84" s="63" t="s">
        <v>199</v>
      </c>
      <c r="F84" s="63" t="s">
        <v>82</v>
      </c>
      <c r="G84" s="63" t="s">
        <v>42</v>
      </c>
      <c r="H84" s="63" t="s">
        <v>126</v>
      </c>
      <c r="I84" s="63" t="s">
        <v>50</v>
      </c>
      <c r="J84" s="133">
        <f>J85</f>
        <v>300</v>
      </c>
      <c r="K84" s="133">
        <f>K85</f>
        <v>228.5</v>
      </c>
      <c r="L84" s="133">
        <f t="shared" si="2"/>
        <v>76.16666666666667</v>
      </c>
      <c r="M84"/>
    </row>
    <row r="85" spans="1:13" s="19" customFormat="1" ht="38.25">
      <c r="A85" s="170" t="s">
        <v>116</v>
      </c>
      <c r="B85" s="158">
        <v>650</v>
      </c>
      <c r="C85" s="173" t="s">
        <v>45</v>
      </c>
      <c r="D85" s="63" t="s">
        <v>150</v>
      </c>
      <c r="E85" s="63" t="s">
        <v>199</v>
      </c>
      <c r="F85" s="63" t="s">
        <v>82</v>
      </c>
      <c r="G85" s="63" t="s">
        <v>42</v>
      </c>
      <c r="H85" s="63" t="s">
        <v>126</v>
      </c>
      <c r="I85" s="132" t="s">
        <v>117</v>
      </c>
      <c r="J85" s="133">
        <v>300</v>
      </c>
      <c r="K85" s="133">
        <v>228.5</v>
      </c>
      <c r="L85" s="133">
        <f t="shared" si="2"/>
        <v>76.16666666666667</v>
      </c>
      <c r="M85"/>
    </row>
    <row r="86" spans="1:13" s="19" customFormat="1" ht="13.5">
      <c r="A86" s="161" t="s">
        <v>37</v>
      </c>
      <c r="B86" s="162">
        <v>650</v>
      </c>
      <c r="C86" s="122" t="s">
        <v>46</v>
      </c>
      <c r="D86" s="122" t="s">
        <v>49</v>
      </c>
      <c r="E86" s="122" t="s">
        <v>49</v>
      </c>
      <c r="F86" s="122" t="s">
        <v>82</v>
      </c>
      <c r="G86" s="122" t="s">
        <v>49</v>
      </c>
      <c r="H86" s="122" t="s">
        <v>109</v>
      </c>
      <c r="I86" s="122" t="s">
        <v>50</v>
      </c>
      <c r="J86" s="123">
        <f>J87+J94+J105</f>
        <v>16459</v>
      </c>
      <c r="K86" s="123">
        <f>K87+K94+K105</f>
        <v>16337.400000000001</v>
      </c>
      <c r="L86" s="123">
        <f t="shared" si="2"/>
        <v>99.26119448326145</v>
      </c>
      <c r="M86"/>
    </row>
    <row r="87" spans="1:13" s="19" customFormat="1" ht="12.75">
      <c r="A87" s="174" t="s">
        <v>30</v>
      </c>
      <c r="B87" s="159">
        <v>650</v>
      </c>
      <c r="C87" s="175" t="s">
        <v>46</v>
      </c>
      <c r="D87" s="175" t="s">
        <v>42</v>
      </c>
      <c r="E87" s="175" t="s">
        <v>49</v>
      </c>
      <c r="F87" s="175" t="s">
        <v>82</v>
      </c>
      <c r="G87" s="175" t="s">
        <v>49</v>
      </c>
      <c r="H87" s="175" t="s">
        <v>109</v>
      </c>
      <c r="I87" s="175" t="s">
        <v>50</v>
      </c>
      <c r="J87" s="129">
        <f>J88+J90+J92</f>
        <v>2292.2</v>
      </c>
      <c r="K87" s="129">
        <f>K88+K90+K92</f>
        <v>2242.3999999999996</v>
      </c>
      <c r="L87" s="129">
        <f t="shared" si="2"/>
        <v>97.82741471075822</v>
      </c>
      <c r="M87"/>
    </row>
    <row r="88" spans="1:13" s="21" customFormat="1" ht="38.25">
      <c r="A88" s="176" t="s">
        <v>142</v>
      </c>
      <c r="B88" s="158">
        <v>650</v>
      </c>
      <c r="C88" s="167" t="s">
        <v>46</v>
      </c>
      <c r="D88" s="167" t="s">
        <v>42</v>
      </c>
      <c r="E88" s="167" t="s">
        <v>200</v>
      </c>
      <c r="F88" s="167" t="s">
        <v>83</v>
      </c>
      <c r="G88" s="167" t="s">
        <v>42</v>
      </c>
      <c r="H88" s="167" t="s">
        <v>126</v>
      </c>
      <c r="I88" s="167" t="s">
        <v>50</v>
      </c>
      <c r="J88" s="168">
        <f>J89</f>
        <v>368.5</v>
      </c>
      <c r="K88" s="168">
        <f>K89</f>
        <v>367.8</v>
      </c>
      <c r="L88" s="168">
        <f t="shared" si="2"/>
        <v>99.8100407055631</v>
      </c>
      <c r="M88"/>
    </row>
    <row r="89" spans="1:13" s="21" customFormat="1" ht="38.25">
      <c r="A89" s="170" t="s">
        <v>116</v>
      </c>
      <c r="B89" s="158">
        <v>650</v>
      </c>
      <c r="C89" s="167" t="s">
        <v>46</v>
      </c>
      <c r="D89" s="167" t="s">
        <v>42</v>
      </c>
      <c r="E89" s="167" t="s">
        <v>200</v>
      </c>
      <c r="F89" s="167" t="s">
        <v>83</v>
      </c>
      <c r="G89" s="167" t="s">
        <v>42</v>
      </c>
      <c r="H89" s="167" t="s">
        <v>126</v>
      </c>
      <c r="I89" s="167" t="s">
        <v>117</v>
      </c>
      <c r="J89" s="168">
        <v>368.5</v>
      </c>
      <c r="K89" s="168">
        <v>367.8</v>
      </c>
      <c r="L89" s="168">
        <f t="shared" si="2"/>
        <v>99.8100407055631</v>
      </c>
      <c r="M89"/>
    </row>
    <row r="90" spans="1:13" s="21" customFormat="1" ht="12.75">
      <c r="A90" s="177" t="s">
        <v>201</v>
      </c>
      <c r="B90" s="158">
        <v>650</v>
      </c>
      <c r="C90" s="167" t="s">
        <v>46</v>
      </c>
      <c r="D90" s="167" t="s">
        <v>42</v>
      </c>
      <c r="E90" s="167" t="s">
        <v>200</v>
      </c>
      <c r="F90" s="167" t="s">
        <v>91</v>
      </c>
      <c r="G90" s="167" t="s">
        <v>42</v>
      </c>
      <c r="H90" s="167" t="s">
        <v>202</v>
      </c>
      <c r="I90" s="167" t="s">
        <v>50</v>
      </c>
      <c r="J90" s="168">
        <f>J91</f>
        <v>818</v>
      </c>
      <c r="K90" s="168">
        <f>K91</f>
        <v>818</v>
      </c>
      <c r="L90" s="168">
        <f t="shared" si="2"/>
        <v>100</v>
      </c>
      <c r="M90"/>
    </row>
    <row r="91" spans="1:13" s="21" customFormat="1" ht="51">
      <c r="A91" s="177" t="s">
        <v>140</v>
      </c>
      <c r="B91" s="158">
        <v>650</v>
      </c>
      <c r="C91" s="167" t="s">
        <v>46</v>
      </c>
      <c r="D91" s="167" t="s">
        <v>42</v>
      </c>
      <c r="E91" s="167" t="s">
        <v>200</v>
      </c>
      <c r="F91" s="167" t="s">
        <v>91</v>
      </c>
      <c r="G91" s="167" t="s">
        <v>42</v>
      </c>
      <c r="H91" s="167" t="s">
        <v>202</v>
      </c>
      <c r="I91" s="167" t="s">
        <v>141</v>
      </c>
      <c r="J91" s="168">
        <v>818</v>
      </c>
      <c r="K91" s="168">
        <v>818</v>
      </c>
      <c r="L91" s="168">
        <f t="shared" si="2"/>
        <v>100</v>
      </c>
      <c r="M91"/>
    </row>
    <row r="92" spans="1:13" s="21" customFormat="1" ht="38.25">
      <c r="A92" s="170" t="s">
        <v>142</v>
      </c>
      <c r="B92" s="158">
        <v>650</v>
      </c>
      <c r="C92" s="164" t="s">
        <v>46</v>
      </c>
      <c r="D92" s="54" t="s">
        <v>42</v>
      </c>
      <c r="E92" s="54" t="s">
        <v>200</v>
      </c>
      <c r="F92" s="62" t="s">
        <v>84</v>
      </c>
      <c r="G92" s="62" t="s">
        <v>42</v>
      </c>
      <c r="H92" s="62" t="s">
        <v>126</v>
      </c>
      <c r="I92" s="54" t="s">
        <v>50</v>
      </c>
      <c r="J92" s="168">
        <f>J93</f>
        <v>1105.7</v>
      </c>
      <c r="K92" s="168">
        <f>K93</f>
        <v>1056.6</v>
      </c>
      <c r="L92" s="168">
        <f t="shared" si="2"/>
        <v>95.55937415212081</v>
      </c>
      <c r="M92"/>
    </row>
    <row r="93" spans="1:13" s="19" customFormat="1" ht="38.25">
      <c r="A93" s="170" t="s">
        <v>116</v>
      </c>
      <c r="B93" s="158">
        <v>650</v>
      </c>
      <c r="C93" s="164" t="s">
        <v>46</v>
      </c>
      <c r="D93" s="54" t="s">
        <v>42</v>
      </c>
      <c r="E93" s="54" t="s">
        <v>200</v>
      </c>
      <c r="F93" s="62" t="s">
        <v>84</v>
      </c>
      <c r="G93" s="62" t="s">
        <v>42</v>
      </c>
      <c r="H93" s="62" t="s">
        <v>126</v>
      </c>
      <c r="I93" s="54" t="s">
        <v>117</v>
      </c>
      <c r="J93" s="168">
        <v>1105.7</v>
      </c>
      <c r="K93" s="168">
        <v>1056.6</v>
      </c>
      <c r="L93" s="168">
        <f t="shared" si="2"/>
        <v>95.55937415212081</v>
      </c>
      <c r="M93"/>
    </row>
    <row r="94" spans="1:13" s="19" customFormat="1" ht="12.75">
      <c r="A94" s="169" t="s">
        <v>31</v>
      </c>
      <c r="B94" s="159">
        <v>650</v>
      </c>
      <c r="C94" s="128" t="s">
        <v>46</v>
      </c>
      <c r="D94" s="128" t="s">
        <v>43</v>
      </c>
      <c r="E94" s="128" t="s">
        <v>49</v>
      </c>
      <c r="F94" s="128" t="s">
        <v>82</v>
      </c>
      <c r="G94" s="128" t="s">
        <v>49</v>
      </c>
      <c r="H94" s="128" t="s">
        <v>109</v>
      </c>
      <c r="I94" s="128" t="s">
        <v>50</v>
      </c>
      <c r="J94" s="129">
        <f>J95+J97+J99+J101+J103</f>
        <v>11544</v>
      </c>
      <c r="K94" s="129">
        <f>K95+K97+K99+K101+K103</f>
        <v>11540.7</v>
      </c>
      <c r="L94" s="129">
        <f t="shared" si="2"/>
        <v>99.97141372141373</v>
      </c>
      <c r="M94"/>
    </row>
    <row r="95" spans="1:13" s="19" customFormat="1" ht="76.5">
      <c r="A95" s="140" t="s">
        <v>203</v>
      </c>
      <c r="B95" s="158">
        <v>650</v>
      </c>
      <c r="C95" s="167" t="s">
        <v>46</v>
      </c>
      <c r="D95" s="167" t="s">
        <v>43</v>
      </c>
      <c r="E95" s="167" t="s">
        <v>200</v>
      </c>
      <c r="F95" s="167" t="s">
        <v>81</v>
      </c>
      <c r="G95" s="167" t="s">
        <v>42</v>
      </c>
      <c r="H95" s="62" t="s">
        <v>126</v>
      </c>
      <c r="I95" s="167" t="s">
        <v>50</v>
      </c>
      <c r="J95" s="168">
        <f>J96</f>
        <v>379.4</v>
      </c>
      <c r="K95" s="168">
        <f>K96</f>
        <v>379.4</v>
      </c>
      <c r="L95" s="168">
        <f t="shared" si="2"/>
        <v>100</v>
      </c>
      <c r="M95"/>
    </row>
    <row r="96" spans="1:13" s="19" customFormat="1" ht="38.25">
      <c r="A96" s="170" t="s">
        <v>116</v>
      </c>
      <c r="B96" s="158">
        <v>650</v>
      </c>
      <c r="C96" s="167" t="s">
        <v>46</v>
      </c>
      <c r="D96" s="167" t="s">
        <v>43</v>
      </c>
      <c r="E96" s="167" t="s">
        <v>200</v>
      </c>
      <c r="F96" s="167" t="s">
        <v>81</v>
      </c>
      <c r="G96" s="167" t="s">
        <v>42</v>
      </c>
      <c r="H96" s="62" t="s">
        <v>126</v>
      </c>
      <c r="I96" s="167" t="s">
        <v>117</v>
      </c>
      <c r="J96" s="168">
        <v>379.4</v>
      </c>
      <c r="K96" s="168">
        <v>379.4</v>
      </c>
      <c r="L96" s="168">
        <f t="shared" si="2"/>
        <v>100</v>
      </c>
      <c r="M96"/>
    </row>
    <row r="97" spans="1:12" ht="15" customHeight="1">
      <c r="A97" s="177" t="s">
        <v>201</v>
      </c>
      <c r="B97" s="158">
        <v>650</v>
      </c>
      <c r="C97" s="178" t="s">
        <v>46</v>
      </c>
      <c r="D97" s="62" t="s">
        <v>43</v>
      </c>
      <c r="E97" s="62" t="s">
        <v>200</v>
      </c>
      <c r="F97" s="62" t="s">
        <v>91</v>
      </c>
      <c r="G97" s="178" t="s">
        <v>42</v>
      </c>
      <c r="H97" s="178" t="s">
        <v>202</v>
      </c>
      <c r="I97" s="62" t="s">
        <v>50</v>
      </c>
      <c r="J97" s="168">
        <f>J98</f>
        <v>2182</v>
      </c>
      <c r="K97" s="168">
        <f>K98</f>
        <v>2182</v>
      </c>
      <c r="L97" s="168">
        <f t="shared" si="2"/>
        <v>100</v>
      </c>
    </row>
    <row r="98" spans="1:12" ht="51">
      <c r="A98" s="177" t="s">
        <v>140</v>
      </c>
      <c r="B98" s="158">
        <v>650</v>
      </c>
      <c r="C98" s="167" t="s">
        <v>46</v>
      </c>
      <c r="D98" s="167" t="s">
        <v>43</v>
      </c>
      <c r="E98" s="167" t="s">
        <v>200</v>
      </c>
      <c r="F98" s="62" t="s">
        <v>91</v>
      </c>
      <c r="G98" s="178" t="s">
        <v>42</v>
      </c>
      <c r="H98" s="178" t="s">
        <v>202</v>
      </c>
      <c r="I98" s="167" t="s">
        <v>141</v>
      </c>
      <c r="J98" s="168">
        <v>2182</v>
      </c>
      <c r="K98" s="168">
        <v>2182</v>
      </c>
      <c r="L98" s="168">
        <f t="shared" si="2"/>
        <v>100</v>
      </c>
    </row>
    <row r="99" spans="1:12" ht="63.75">
      <c r="A99" s="137" t="s">
        <v>152</v>
      </c>
      <c r="B99" s="158">
        <v>650</v>
      </c>
      <c r="C99" s="173" t="s">
        <v>46</v>
      </c>
      <c r="D99" s="63" t="s">
        <v>43</v>
      </c>
      <c r="E99" s="54" t="s">
        <v>188</v>
      </c>
      <c r="F99" s="164" t="s">
        <v>82</v>
      </c>
      <c r="G99" s="164" t="s">
        <v>43</v>
      </c>
      <c r="H99" s="164" t="s">
        <v>122</v>
      </c>
      <c r="I99" s="132" t="s">
        <v>50</v>
      </c>
      <c r="J99" s="168">
        <f>J100</f>
        <v>6759.1</v>
      </c>
      <c r="K99" s="168">
        <f>K100</f>
        <v>6755.8</v>
      </c>
      <c r="L99" s="168">
        <f t="shared" si="2"/>
        <v>99.95117693184004</v>
      </c>
    </row>
    <row r="100" spans="1:12" ht="12.75">
      <c r="A100" s="172" t="s">
        <v>21</v>
      </c>
      <c r="B100" s="158">
        <v>650</v>
      </c>
      <c r="C100" s="173" t="s">
        <v>46</v>
      </c>
      <c r="D100" s="63" t="s">
        <v>43</v>
      </c>
      <c r="E100" s="54" t="s">
        <v>188</v>
      </c>
      <c r="F100" s="164" t="s">
        <v>82</v>
      </c>
      <c r="G100" s="164" t="s">
        <v>43</v>
      </c>
      <c r="H100" s="164" t="s">
        <v>122</v>
      </c>
      <c r="I100" s="132" t="s">
        <v>123</v>
      </c>
      <c r="J100" s="168">
        <v>6759.1</v>
      </c>
      <c r="K100" s="168">
        <v>6755.8</v>
      </c>
      <c r="L100" s="168">
        <f t="shared" si="2"/>
        <v>99.95117693184004</v>
      </c>
    </row>
    <row r="101" spans="1:12" ht="76.5">
      <c r="A101" s="137" t="s">
        <v>204</v>
      </c>
      <c r="B101" s="158">
        <v>650</v>
      </c>
      <c r="C101" s="173" t="s">
        <v>46</v>
      </c>
      <c r="D101" s="63" t="s">
        <v>43</v>
      </c>
      <c r="E101" s="54" t="s">
        <v>188</v>
      </c>
      <c r="F101" s="164" t="s">
        <v>82</v>
      </c>
      <c r="G101" s="164" t="s">
        <v>43</v>
      </c>
      <c r="H101" s="164"/>
      <c r="I101" s="132" t="s">
        <v>50</v>
      </c>
      <c r="J101" s="168">
        <f>J102</f>
        <v>2000</v>
      </c>
      <c r="K101" s="168">
        <f>K102</f>
        <v>2000</v>
      </c>
      <c r="L101" s="168">
        <f t="shared" si="2"/>
        <v>100</v>
      </c>
    </row>
    <row r="102" spans="1:12" ht="12.75">
      <c r="A102" s="172" t="s">
        <v>21</v>
      </c>
      <c r="B102" s="158">
        <v>650</v>
      </c>
      <c r="C102" s="173" t="s">
        <v>46</v>
      </c>
      <c r="D102" s="63" t="s">
        <v>43</v>
      </c>
      <c r="E102" s="54" t="s">
        <v>188</v>
      </c>
      <c r="F102" s="164" t="s">
        <v>82</v>
      </c>
      <c r="G102" s="164" t="s">
        <v>43</v>
      </c>
      <c r="H102" s="164"/>
      <c r="I102" s="132" t="s">
        <v>123</v>
      </c>
      <c r="J102" s="168">
        <v>2000</v>
      </c>
      <c r="K102" s="168">
        <v>2000</v>
      </c>
      <c r="L102" s="168">
        <f t="shared" si="2"/>
        <v>100</v>
      </c>
    </row>
    <row r="103" spans="1:12" ht="76.5">
      <c r="A103" s="137" t="s">
        <v>204</v>
      </c>
      <c r="B103" s="158">
        <v>650</v>
      </c>
      <c r="C103" s="173" t="s">
        <v>46</v>
      </c>
      <c r="D103" s="63" t="s">
        <v>43</v>
      </c>
      <c r="E103" s="54" t="s">
        <v>188</v>
      </c>
      <c r="F103" s="164" t="s">
        <v>82</v>
      </c>
      <c r="G103" s="164" t="s">
        <v>43</v>
      </c>
      <c r="H103" s="164"/>
      <c r="I103" s="132" t="s">
        <v>50</v>
      </c>
      <c r="J103" s="168">
        <f>J104</f>
        <v>223.5</v>
      </c>
      <c r="K103" s="168">
        <f>K104</f>
        <v>223.5</v>
      </c>
      <c r="L103" s="168">
        <f t="shared" si="2"/>
        <v>100</v>
      </c>
    </row>
    <row r="104" spans="1:12" ht="12.75">
      <c r="A104" s="172" t="s">
        <v>21</v>
      </c>
      <c r="B104" s="158">
        <v>650</v>
      </c>
      <c r="C104" s="173" t="s">
        <v>46</v>
      </c>
      <c r="D104" s="63" t="s">
        <v>43</v>
      </c>
      <c r="E104" s="54" t="s">
        <v>188</v>
      </c>
      <c r="F104" s="164" t="s">
        <v>82</v>
      </c>
      <c r="G104" s="164" t="s">
        <v>43</v>
      </c>
      <c r="H104" s="164"/>
      <c r="I104" s="132" t="s">
        <v>123</v>
      </c>
      <c r="J104" s="168">
        <v>223.5</v>
      </c>
      <c r="K104" s="168">
        <v>223.5</v>
      </c>
      <c r="L104" s="168">
        <f t="shared" si="2"/>
        <v>100</v>
      </c>
    </row>
    <row r="105" spans="1:12" ht="12.75">
      <c r="A105" s="169" t="s">
        <v>53</v>
      </c>
      <c r="B105" s="159">
        <v>650</v>
      </c>
      <c r="C105" s="128" t="s">
        <v>46</v>
      </c>
      <c r="D105" s="128" t="s">
        <v>44</v>
      </c>
      <c r="E105" s="128" t="s">
        <v>49</v>
      </c>
      <c r="F105" s="128" t="s">
        <v>82</v>
      </c>
      <c r="G105" s="128" t="s">
        <v>49</v>
      </c>
      <c r="H105" s="128" t="s">
        <v>109</v>
      </c>
      <c r="I105" s="128" t="s">
        <v>50</v>
      </c>
      <c r="J105" s="129">
        <f>J106+J108</f>
        <v>2622.8</v>
      </c>
      <c r="K105" s="129">
        <f>K106+K108</f>
        <v>2554.3</v>
      </c>
      <c r="L105" s="129">
        <f t="shared" si="2"/>
        <v>97.38828732652127</v>
      </c>
    </row>
    <row r="106" spans="1:12" ht="38.25">
      <c r="A106" s="137" t="s">
        <v>142</v>
      </c>
      <c r="B106" s="158">
        <v>650</v>
      </c>
      <c r="C106" s="173" t="s">
        <v>46</v>
      </c>
      <c r="D106" s="63" t="s">
        <v>44</v>
      </c>
      <c r="E106" s="63" t="s">
        <v>172</v>
      </c>
      <c r="F106" s="63" t="s">
        <v>82</v>
      </c>
      <c r="G106" s="63" t="s">
        <v>42</v>
      </c>
      <c r="H106" s="63" t="s">
        <v>126</v>
      </c>
      <c r="I106" s="173" t="s">
        <v>50</v>
      </c>
      <c r="J106" s="133">
        <f>J107</f>
        <v>958.3</v>
      </c>
      <c r="K106" s="133">
        <f>K107</f>
        <v>958.3</v>
      </c>
      <c r="L106" s="133">
        <f t="shared" si="2"/>
        <v>100</v>
      </c>
    </row>
    <row r="107" spans="1:12" ht="38.25">
      <c r="A107" s="137" t="s">
        <v>116</v>
      </c>
      <c r="B107" s="158">
        <v>650</v>
      </c>
      <c r="C107" s="173" t="s">
        <v>46</v>
      </c>
      <c r="D107" s="63" t="s">
        <v>44</v>
      </c>
      <c r="E107" s="63" t="s">
        <v>172</v>
      </c>
      <c r="F107" s="63" t="s">
        <v>82</v>
      </c>
      <c r="G107" s="63" t="s">
        <v>42</v>
      </c>
      <c r="H107" s="63" t="s">
        <v>126</v>
      </c>
      <c r="I107" s="173" t="s">
        <v>117</v>
      </c>
      <c r="J107" s="133">
        <v>958.3</v>
      </c>
      <c r="K107" s="133">
        <v>958.3</v>
      </c>
      <c r="L107" s="133">
        <f t="shared" si="2"/>
        <v>100</v>
      </c>
    </row>
    <row r="108" spans="1:12" ht="38.25">
      <c r="A108" s="137" t="s">
        <v>142</v>
      </c>
      <c r="B108" s="158">
        <v>650</v>
      </c>
      <c r="C108" s="173" t="s">
        <v>46</v>
      </c>
      <c r="D108" s="63" t="s">
        <v>44</v>
      </c>
      <c r="E108" s="63" t="s">
        <v>172</v>
      </c>
      <c r="F108" s="63" t="s">
        <v>82</v>
      </c>
      <c r="G108" s="63" t="s">
        <v>43</v>
      </c>
      <c r="H108" s="63" t="s">
        <v>126</v>
      </c>
      <c r="I108" s="63" t="s">
        <v>50</v>
      </c>
      <c r="J108" s="133">
        <f>J109</f>
        <v>1664.5</v>
      </c>
      <c r="K108" s="133">
        <f>K109</f>
        <v>1596</v>
      </c>
      <c r="L108" s="133">
        <f t="shared" si="2"/>
        <v>95.88465004505858</v>
      </c>
    </row>
    <row r="109" spans="1:12" ht="38.25">
      <c r="A109" s="137" t="s">
        <v>116</v>
      </c>
      <c r="B109" s="158">
        <v>650</v>
      </c>
      <c r="C109" s="173" t="s">
        <v>46</v>
      </c>
      <c r="D109" s="63" t="s">
        <v>44</v>
      </c>
      <c r="E109" s="63" t="s">
        <v>172</v>
      </c>
      <c r="F109" s="63" t="s">
        <v>82</v>
      </c>
      <c r="G109" s="63" t="s">
        <v>43</v>
      </c>
      <c r="H109" s="63" t="s">
        <v>126</v>
      </c>
      <c r="I109" s="63" t="s">
        <v>117</v>
      </c>
      <c r="J109" s="188">
        <v>1664.5</v>
      </c>
      <c r="K109" s="133">
        <v>1596</v>
      </c>
      <c r="L109" s="133">
        <f t="shared" si="2"/>
        <v>95.88465004505858</v>
      </c>
    </row>
    <row r="110" spans="1:12" ht="13.5">
      <c r="A110" s="179" t="s">
        <v>249</v>
      </c>
      <c r="B110" s="180">
        <v>650</v>
      </c>
      <c r="C110" s="181" t="s">
        <v>120</v>
      </c>
      <c r="D110" s="181" t="s">
        <v>49</v>
      </c>
      <c r="E110" s="181" t="s">
        <v>49</v>
      </c>
      <c r="F110" s="181" t="s">
        <v>82</v>
      </c>
      <c r="G110" s="181" t="s">
        <v>49</v>
      </c>
      <c r="H110" s="181" t="s">
        <v>109</v>
      </c>
      <c r="I110" s="181" t="s">
        <v>50</v>
      </c>
      <c r="J110" s="123">
        <f>J111</f>
        <v>764.4</v>
      </c>
      <c r="K110" s="123">
        <f>K111</f>
        <v>754.3</v>
      </c>
      <c r="L110" s="123">
        <f t="shared" si="2"/>
        <v>98.67870225013083</v>
      </c>
    </row>
    <row r="111" spans="1:12" ht="25.5">
      <c r="A111" s="165" t="s">
        <v>250</v>
      </c>
      <c r="B111" s="182">
        <v>650</v>
      </c>
      <c r="C111" s="183" t="s">
        <v>120</v>
      </c>
      <c r="D111" s="183" t="s">
        <v>46</v>
      </c>
      <c r="E111" s="183" t="s">
        <v>49</v>
      </c>
      <c r="F111" s="183" t="s">
        <v>82</v>
      </c>
      <c r="G111" s="183" t="s">
        <v>49</v>
      </c>
      <c r="H111" s="183" t="s">
        <v>109</v>
      </c>
      <c r="I111" s="183" t="s">
        <v>50</v>
      </c>
      <c r="J111" s="129">
        <f>J112+J114</f>
        <v>764.4</v>
      </c>
      <c r="K111" s="129">
        <f>K112+K114</f>
        <v>754.3</v>
      </c>
      <c r="L111" s="129">
        <f t="shared" si="2"/>
        <v>98.67870225013083</v>
      </c>
    </row>
    <row r="112" spans="1:12" ht="51">
      <c r="A112" s="137" t="s">
        <v>251</v>
      </c>
      <c r="B112" s="158">
        <v>650</v>
      </c>
      <c r="C112" s="173" t="s">
        <v>120</v>
      </c>
      <c r="D112" s="173" t="s">
        <v>46</v>
      </c>
      <c r="E112" s="63" t="s">
        <v>172</v>
      </c>
      <c r="F112" s="63" t="s">
        <v>82</v>
      </c>
      <c r="G112" s="63" t="s">
        <v>42</v>
      </c>
      <c r="H112" s="173" t="s">
        <v>252</v>
      </c>
      <c r="I112" s="173" t="s">
        <v>50</v>
      </c>
      <c r="J112" s="133">
        <f>J113</f>
        <v>4.4</v>
      </c>
      <c r="K112" s="133">
        <f>K113</f>
        <v>4.4</v>
      </c>
      <c r="L112" s="133">
        <f t="shared" si="2"/>
        <v>100</v>
      </c>
    </row>
    <row r="113" spans="1:12" ht="38.25">
      <c r="A113" s="140" t="s">
        <v>116</v>
      </c>
      <c r="B113" s="158">
        <v>650</v>
      </c>
      <c r="C113" s="173" t="s">
        <v>120</v>
      </c>
      <c r="D113" s="173" t="s">
        <v>46</v>
      </c>
      <c r="E113" s="63" t="s">
        <v>172</v>
      </c>
      <c r="F113" s="63" t="s">
        <v>82</v>
      </c>
      <c r="G113" s="63" t="s">
        <v>42</v>
      </c>
      <c r="H113" s="173" t="s">
        <v>252</v>
      </c>
      <c r="I113" s="173" t="s">
        <v>117</v>
      </c>
      <c r="J113" s="133">
        <v>4.4</v>
      </c>
      <c r="K113" s="133">
        <v>4.4</v>
      </c>
      <c r="L113" s="133">
        <f t="shared" si="2"/>
        <v>100</v>
      </c>
    </row>
    <row r="114" spans="1:12" ht="38.25">
      <c r="A114" s="137" t="s">
        <v>142</v>
      </c>
      <c r="B114" s="158">
        <v>650</v>
      </c>
      <c r="C114" s="173" t="s">
        <v>120</v>
      </c>
      <c r="D114" s="173" t="s">
        <v>46</v>
      </c>
      <c r="E114" s="63" t="s">
        <v>200</v>
      </c>
      <c r="F114" s="63" t="s">
        <v>84</v>
      </c>
      <c r="G114" s="63" t="s">
        <v>44</v>
      </c>
      <c r="H114" s="173" t="s">
        <v>126</v>
      </c>
      <c r="I114" s="173" t="s">
        <v>50</v>
      </c>
      <c r="J114" s="133">
        <f>J115</f>
        <v>760</v>
      </c>
      <c r="K114" s="133">
        <f>K115</f>
        <v>749.9</v>
      </c>
      <c r="L114" s="133">
        <f t="shared" si="2"/>
        <v>98.67105263157895</v>
      </c>
    </row>
    <row r="115" spans="1:12" ht="38.25">
      <c r="A115" s="140" t="s">
        <v>116</v>
      </c>
      <c r="B115" s="158">
        <v>650</v>
      </c>
      <c r="C115" s="173" t="s">
        <v>120</v>
      </c>
      <c r="D115" s="173" t="s">
        <v>46</v>
      </c>
      <c r="E115" s="63" t="s">
        <v>200</v>
      </c>
      <c r="F115" s="63" t="s">
        <v>84</v>
      </c>
      <c r="G115" s="63" t="s">
        <v>44</v>
      </c>
      <c r="H115" s="173" t="s">
        <v>126</v>
      </c>
      <c r="I115" s="173" t="s">
        <v>117</v>
      </c>
      <c r="J115" s="133">
        <v>760</v>
      </c>
      <c r="K115" s="133">
        <v>749.9</v>
      </c>
      <c r="L115" s="133">
        <f t="shared" si="2"/>
        <v>98.67105263157895</v>
      </c>
    </row>
    <row r="116" spans="1:12" ht="13.5">
      <c r="A116" s="179" t="s">
        <v>161</v>
      </c>
      <c r="B116" s="162">
        <v>650</v>
      </c>
      <c r="C116" s="181" t="s">
        <v>135</v>
      </c>
      <c r="D116" s="64" t="s">
        <v>49</v>
      </c>
      <c r="E116" s="64" t="s">
        <v>49</v>
      </c>
      <c r="F116" s="64" t="s">
        <v>82</v>
      </c>
      <c r="G116" s="64" t="s">
        <v>49</v>
      </c>
      <c r="H116" s="64" t="s">
        <v>109</v>
      </c>
      <c r="I116" s="64" t="s">
        <v>50</v>
      </c>
      <c r="J116" s="123">
        <f>J117</f>
        <v>1872.8</v>
      </c>
      <c r="K116" s="123">
        <f>K117</f>
        <v>1832.4</v>
      </c>
      <c r="L116" s="123">
        <f t="shared" si="2"/>
        <v>97.84280222127296</v>
      </c>
    </row>
    <row r="117" spans="1:12" ht="12.75">
      <c r="A117" s="165" t="s">
        <v>162</v>
      </c>
      <c r="B117" s="159">
        <v>650</v>
      </c>
      <c r="C117" s="183" t="s">
        <v>135</v>
      </c>
      <c r="D117" s="65" t="s">
        <v>42</v>
      </c>
      <c r="E117" s="65" t="s">
        <v>49</v>
      </c>
      <c r="F117" s="65" t="s">
        <v>82</v>
      </c>
      <c r="G117" s="65" t="s">
        <v>49</v>
      </c>
      <c r="H117" s="65" t="s">
        <v>109</v>
      </c>
      <c r="I117" s="65" t="s">
        <v>50</v>
      </c>
      <c r="J117" s="129">
        <f>J121+J118</f>
        <v>1872.8</v>
      </c>
      <c r="K117" s="129">
        <f>K121+K118</f>
        <v>1832.4</v>
      </c>
      <c r="L117" s="129">
        <f t="shared" si="2"/>
        <v>97.84280222127296</v>
      </c>
    </row>
    <row r="118" spans="1:12" ht="38.25">
      <c r="A118" s="137" t="s">
        <v>170</v>
      </c>
      <c r="B118" s="158">
        <v>650</v>
      </c>
      <c r="C118" s="173" t="s">
        <v>135</v>
      </c>
      <c r="D118" s="63" t="s">
        <v>42</v>
      </c>
      <c r="E118" s="63" t="s">
        <v>181</v>
      </c>
      <c r="F118" s="63" t="s">
        <v>82</v>
      </c>
      <c r="G118" s="63" t="s">
        <v>43</v>
      </c>
      <c r="H118" s="63" t="s">
        <v>171</v>
      </c>
      <c r="I118" s="63" t="s">
        <v>50</v>
      </c>
      <c r="J118" s="133">
        <f>J119+J120</f>
        <v>450</v>
      </c>
      <c r="K118" s="133">
        <f>K119+K120</f>
        <v>450</v>
      </c>
      <c r="L118" s="133">
        <f t="shared" si="2"/>
        <v>100</v>
      </c>
    </row>
    <row r="119" spans="1:12" ht="38.25">
      <c r="A119" s="137" t="s">
        <v>116</v>
      </c>
      <c r="B119" s="158">
        <v>650</v>
      </c>
      <c r="C119" s="173" t="s">
        <v>135</v>
      </c>
      <c r="D119" s="63" t="s">
        <v>42</v>
      </c>
      <c r="E119" s="63" t="s">
        <v>181</v>
      </c>
      <c r="F119" s="63" t="s">
        <v>82</v>
      </c>
      <c r="G119" s="63" t="s">
        <v>43</v>
      </c>
      <c r="H119" s="63" t="s">
        <v>171</v>
      </c>
      <c r="I119" s="63" t="s">
        <v>117</v>
      </c>
      <c r="J119" s="133">
        <v>414</v>
      </c>
      <c r="K119" s="133">
        <v>414</v>
      </c>
      <c r="L119" s="133">
        <f t="shared" si="2"/>
        <v>100</v>
      </c>
    </row>
    <row r="120" spans="1:12" ht="12.75">
      <c r="A120" s="137" t="s">
        <v>206</v>
      </c>
      <c r="B120" s="158">
        <v>650</v>
      </c>
      <c r="C120" s="173" t="s">
        <v>135</v>
      </c>
      <c r="D120" s="63" t="s">
        <v>42</v>
      </c>
      <c r="E120" s="63" t="s">
        <v>181</v>
      </c>
      <c r="F120" s="63" t="s">
        <v>82</v>
      </c>
      <c r="G120" s="63" t="s">
        <v>43</v>
      </c>
      <c r="H120" s="63" t="s">
        <v>171</v>
      </c>
      <c r="I120" s="63" t="s">
        <v>207</v>
      </c>
      <c r="J120" s="133">
        <v>36</v>
      </c>
      <c r="K120" s="133">
        <v>36</v>
      </c>
      <c r="L120" s="133">
        <f t="shared" si="2"/>
        <v>100</v>
      </c>
    </row>
    <row r="121" spans="1:12" ht="12.75">
      <c r="A121" s="140" t="s">
        <v>163</v>
      </c>
      <c r="B121" s="158">
        <v>650</v>
      </c>
      <c r="C121" s="173" t="s">
        <v>135</v>
      </c>
      <c r="D121" s="63" t="s">
        <v>42</v>
      </c>
      <c r="E121" s="63" t="s">
        <v>205</v>
      </c>
      <c r="F121" s="63" t="s">
        <v>82</v>
      </c>
      <c r="G121" s="63" t="s">
        <v>42</v>
      </c>
      <c r="H121" s="63" t="s">
        <v>129</v>
      </c>
      <c r="I121" s="63" t="s">
        <v>50</v>
      </c>
      <c r="J121" s="133">
        <f>J122+J123</f>
        <v>1422.8</v>
      </c>
      <c r="K121" s="133">
        <f>K122+K123</f>
        <v>1382.4</v>
      </c>
      <c r="L121" s="133">
        <f t="shared" si="2"/>
        <v>97.16052853528255</v>
      </c>
    </row>
    <row r="122" spans="1:12" ht="38.25">
      <c r="A122" s="137" t="s">
        <v>116</v>
      </c>
      <c r="B122" s="158">
        <v>650</v>
      </c>
      <c r="C122" s="173" t="s">
        <v>135</v>
      </c>
      <c r="D122" s="63" t="s">
        <v>42</v>
      </c>
      <c r="E122" s="63" t="s">
        <v>205</v>
      </c>
      <c r="F122" s="63" t="s">
        <v>82</v>
      </c>
      <c r="G122" s="63" t="s">
        <v>42</v>
      </c>
      <c r="H122" s="63" t="s">
        <v>129</v>
      </c>
      <c r="I122" s="63" t="s">
        <v>117</v>
      </c>
      <c r="J122" s="133">
        <v>1389.8</v>
      </c>
      <c r="K122" s="133">
        <v>1349.4</v>
      </c>
      <c r="L122" s="133">
        <f t="shared" si="2"/>
        <v>97.09310692185927</v>
      </c>
    </row>
    <row r="123" spans="1:12" ht="12.75">
      <c r="A123" s="137" t="s">
        <v>206</v>
      </c>
      <c r="B123" s="158">
        <v>650</v>
      </c>
      <c r="C123" s="173" t="s">
        <v>135</v>
      </c>
      <c r="D123" s="63" t="s">
        <v>42</v>
      </c>
      <c r="E123" s="63" t="s">
        <v>205</v>
      </c>
      <c r="F123" s="63" t="s">
        <v>82</v>
      </c>
      <c r="G123" s="63" t="s">
        <v>42</v>
      </c>
      <c r="H123" s="63" t="s">
        <v>129</v>
      </c>
      <c r="I123" s="63" t="s">
        <v>207</v>
      </c>
      <c r="J123" s="133">
        <v>33</v>
      </c>
      <c r="K123" s="133">
        <v>33</v>
      </c>
      <c r="L123" s="133">
        <f t="shared" si="2"/>
        <v>100</v>
      </c>
    </row>
    <row r="124" spans="1:12" ht="13.5">
      <c r="A124" s="161" t="s">
        <v>38</v>
      </c>
      <c r="B124" s="162">
        <v>650</v>
      </c>
      <c r="C124" s="122" t="s">
        <v>106</v>
      </c>
      <c r="D124" s="122" t="s">
        <v>49</v>
      </c>
      <c r="E124" s="122" t="s">
        <v>49</v>
      </c>
      <c r="F124" s="122" t="s">
        <v>82</v>
      </c>
      <c r="G124" s="122" t="s">
        <v>49</v>
      </c>
      <c r="H124" s="122" t="s">
        <v>109</v>
      </c>
      <c r="I124" s="122" t="s">
        <v>50</v>
      </c>
      <c r="J124" s="123">
        <f aca="true" t="shared" si="3" ref="J124:K126">J125</f>
        <v>300</v>
      </c>
      <c r="K124" s="123">
        <f t="shared" si="3"/>
        <v>300</v>
      </c>
      <c r="L124" s="123">
        <f t="shared" si="2"/>
        <v>100</v>
      </c>
    </row>
    <row r="125" spans="1:12" ht="12.75">
      <c r="A125" s="165" t="s">
        <v>48</v>
      </c>
      <c r="B125" s="159">
        <v>650</v>
      </c>
      <c r="C125" s="128" t="s">
        <v>106</v>
      </c>
      <c r="D125" s="128" t="s">
        <v>42</v>
      </c>
      <c r="E125" s="128" t="s">
        <v>49</v>
      </c>
      <c r="F125" s="128" t="s">
        <v>82</v>
      </c>
      <c r="G125" s="128" t="s">
        <v>49</v>
      </c>
      <c r="H125" s="128" t="s">
        <v>109</v>
      </c>
      <c r="I125" s="128" t="s">
        <v>50</v>
      </c>
      <c r="J125" s="129">
        <f t="shared" si="3"/>
        <v>300</v>
      </c>
      <c r="K125" s="129">
        <f t="shared" si="3"/>
        <v>300</v>
      </c>
      <c r="L125" s="129">
        <f t="shared" si="2"/>
        <v>100</v>
      </c>
    </row>
    <row r="126" spans="1:12" ht="25.5">
      <c r="A126" s="140" t="s">
        <v>75</v>
      </c>
      <c r="B126" s="158">
        <v>650</v>
      </c>
      <c r="C126" s="132" t="s">
        <v>106</v>
      </c>
      <c r="D126" s="132" t="s">
        <v>42</v>
      </c>
      <c r="E126" s="132" t="s">
        <v>181</v>
      </c>
      <c r="F126" s="132" t="s">
        <v>82</v>
      </c>
      <c r="G126" s="132" t="s">
        <v>44</v>
      </c>
      <c r="H126" s="132" t="s">
        <v>129</v>
      </c>
      <c r="I126" s="132" t="s">
        <v>50</v>
      </c>
      <c r="J126" s="133">
        <f t="shared" si="3"/>
        <v>300</v>
      </c>
      <c r="K126" s="133">
        <f t="shared" si="3"/>
        <v>300</v>
      </c>
      <c r="L126" s="133">
        <f t="shared" si="2"/>
        <v>100</v>
      </c>
    </row>
    <row r="127" spans="1:12" ht="25.5">
      <c r="A127" s="140" t="s">
        <v>270</v>
      </c>
      <c r="B127" s="158">
        <v>650</v>
      </c>
      <c r="C127" s="132" t="s">
        <v>106</v>
      </c>
      <c r="D127" s="132" t="s">
        <v>42</v>
      </c>
      <c r="E127" s="132" t="s">
        <v>181</v>
      </c>
      <c r="F127" s="132" t="s">
        <v>82</v>
      </c>
      <c r="G127" s="132" t="s">
        <v>44</v>
      </c>
      <c r="H127" s="132" t="s">
        <v>129</v>
      </c>
      <c r="I127" s="132" t="s">
        <v>271</v>
      </c>
      <c r="J127" s="133">
        <v>300</v>
      </c>
      <c r="K127" s="133">
        <v>300</v>
      </c>
      <c r="L127" s="133">
        <f t="shared" si="2"/>
        <v>100</v>
      </c>
    </row>
    <row r="128" spans="1:12" ht="12.75">
      <c r="A128" s="174" t="s">
        <v>39</v>
      </c>
      <c r="B128" s="61"/>
      <c r="C128" s="184"/>
      <c r="D128" s="184"/>
      <c r="E128" s="132"/>
      <c r="F128" s="132"/>
      <c r="G128" s="132"/>
      <c r="H128" s="132"/>
      <c r="I128" s="184"/>
      <c r="J128" s="129">
        <f>J9+J39+J43+J59+J86+J124+J116+J110</f>
        <v>72369.70000000001</v>
      </c>
      <c r="K128" s="129">
        <f>K9+K39+K43+K59+K86+K124+K116+K110</f>
        <v>70017.5</v>
      </c>
      <c r="L128" s="129">
        <f t="shared" si="2"/>
        <v>96.74974471360251</v>
      </c>
    </row>
    <row r="130" ht="12.75">
      <c r="J130" s="38"/>
    </row>
  </sheetData>
  <sheetProtection/>
  <autoFilter ref="A7:N128"/>
  <mergeCells count="14">
    <mergeCell ref="C5:C6"/>
    <mergeCell ref="L5:L6"/>
    <mergeCell ref="J5:J6"/>
    <mergeCell ref="K5:K6"/>
    <mergeCell ref="J1:L1"/>
    <mergeCell ref="A3:L3"/>
    <mergeCell ref="A4:L4"/>
    <mergeCell ref="E1:G1"/>
    <mergeCell ref="H1:I1"/>
    <mergeCell ref="I5:I6"/>
    <mergeCell ref="A5:A6"/>
    <mergeCell ref="D5:D6"/>
    <mergeCell ref="E5:H5"/>
    <mergeCell ref="B5:B6"/>
  </mergeCells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3.140625" style="0" customWidth="1"/>
    <col min="2" max="2" width="29.28125" style="0" customWidth="1"/>
    <col min="3" max="3" width="19.57421875" style="0" customWidth="1"/>
    <col min="4" max="4" width="9.28125" style="0" customWidth="1"/>
    <col min="5" max="5" width="8.140625" style="0" customWidth="1"/>
    <col min="6" max="6" width="8.7109375" style="0" customWidth="1"/>
    <col min="12" max="12" width="10.140625" style="0" bestFit="1" customWidth="1"/>
  </cols>
  <sheetData>
    <row r="1" spans="8:11" ht="57.75" customHeight="1">
      <c r="H1" s="223" t="s">
        <v>289</v>
      </c>
      <c r="I1" s="200"/>
      <c r="J1" s="200"/>
      <c r="K1" s="202"/>
    </row>
    <row r="2" ht="15" customHeight="1">
      <c r="H2" s="25"/>
    </row>
    <row r="3" spans="1:11" ht="46.5" customHeight="1">
      <c r="A3" s="205" t="s">
        <v>297</v>
      </c>
      <c r="B3" s="205"/>
      <c r="C3" s="205"/>
      <c r="D3" s="205"/>
      <c r="E3" s="205"/>
      <c r="F3" s="205"/>
      <c r="G3" s="205"/>
      <c r="H3" s="205"/>
      <c r="I3" s="205"/>
      <c r="J3" s="206"/>
      <c r="K3" s="206"/>
    </row>
    <row r="4" spans="1:11" ht="15" customHeight="1">
      <c r="A4" s="203" t="s">
        <v>96</v>
      </c>
      <c r="B4" s="203"/>
      <c r="C4" s="203"/>
      <c r="D4" s="203"/>
      <c r="E4" s="203"/>
      <c r="F4" s="203"/>
      <c r="G4" s="203"/>
      <c r="H4" s="203"/>
      <c r="I4" s="203"/>
      <c r="J4" s="204"/>
      <c r="K4" s="204"/>
    </row>
    <row r="5" spans="1:11" ht="15" customHeight="1">
      <c r="A5" s="224" t="s">
        <v>94</v>
      </c>
      <c r="B5" s="224" t="s">
        <v>95</v>
      </c>
      <c r="C5" s="224" t="s">
        <v>99</v>
      </c>
      <c r="D5" s="220" t="s">
        <v>98</v>
      </c>
      <c r="E5" s="221"/>
      <c r="F5" s="221"/>
      <c r="G5" s="221"/>
      <c r="H5" s="221"/>
      <c r="I5" s="221"/>
      <c r="J5" s="221"/>
      <c r="K5" s="222"/>
    </row>
    <row r="6" spans="1:11" ht="51" customHeight="1">
      <c r="A6" s="224"/>
      <c r="B6" s="224"/>
      <c r="C6" s="224"/>
      <c r="D6" s="55" t="s">
        <v>86</v>
      </c>
      <c r="E6" s="55" t="s">
        <v>87</v>
      </c>
      <c r="F6" s="55" t="s">
        <v>78</v>
      </c>
      <c r="G6" s="55" t="s">
        <v>79</v>
      </c>
      <c r="H6" s="55" t="s">
        <v>143</v>
      </c>
      <c r="I6" s="55" t="s">
        <v>80</v>
      </c>
      <c r="J6" s="55" t="s">
        <v>72</v>
      </c>
      <c r="K6" s="55" t="s">
        <v>97</v>
      </c>
    </row>
    <row r="7" spans="1:11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/>
      <c r="I7" s="55">
        <v>8</v>
      </c>
      <c r="J7" s="55">
        <v>9</v>
      </c>
      <c r="K7" s="55">
        <v>10</v>
      </c>
    </row>
    <row r="8" spans="1:11" ht="15" customHeight="1">
      <c r="A8" s="185" t="s">
        <v>277</v>
      </c>
      <c r="B8" s="185" t="s">
        <v>278</v>
      </c>
      <c r="C8" s="46">
        <v>236000</v>
      </c>
      <c r="D8" s="85" t="s">
        <v>44</v>
      </c>
      <c r="E8" s="85" t="s">
        <v>52</v>
      </c>
      <c r="F8" s="53" t="s">
        <v>124</v>
      </c>
      <c r="G8" s="53" t="s">
        <v>82</v>
      </c>
      <c r="H8" s="53" t="s">
        <v>42</v>
      </c>
      <c r="I8" s="53" t="s">
        <v>125</v>
      </c>
      <c r="J8" s="53" t="s">
        <v>273</v>
      </c>
      <c r="K8" s="53" t="s">
        <v>275</v>
      </c>
    </row>
    <row r="9" spans="1:11" ht="15" customHeight="1">
      <c r="A9" s="185" t="s">
        <v>277</v>
      </c>
      <c r="B9" s="185" t="s">
        <v>278</v>
      </c>
      <c r="C9" s="46">
        <v>30000</v>
      </c>
      <c r="D9" s="85" t="s">
        <v>44</v>
      </c>
      <c r="E9" s="85" t="s">
        <v>52</v>
      </c>
      <c r="F9" s="53" t="s">
        <v>188</v>
      </c>
      <c r="G9" s="53" t="s">
        <v>82</v>
      </c>
      <c r="H9" s="53" t="s">
        <v>44</v>
      </c>
      <c r="I9" s="53" t="s">
        <v>125</v>
      </c>
      <c r="J9" s="53" t="s">
        <v>273</v>
      </c>
      <c r="K9" s="53" t="s">
        <v>275</v>
      </c>
    </row>
    <row r="10" spans="1:11" ht="15" customHeight="1">
      <c r="A10" s="185" t="s">
        <v>276</v>
      </c>
      <c r="B10" s="185" t="s">
        <v>278</v>
      </c>
      <c r="C10" s="46">
        <v>18000</v>
      </c>
      <c r="D10" s="85" t="s">
        <v>44</v>
      </c>
      <c r="E10" s="85" t="s">
        <v>52</v>
      </c>
      <c r="F10" s="53" t="s">
        <v>124</v>
      </c>
      <c r="G10" s="53" t="s">
        <v>82</v>
      </c>
      <c r="H10" s="53" t="s">
        <v>42</v>
      </c>
      <c r="I10" s="53" t="s">
        <v>125</v>
      </c>
      <c r="J10" s="53" t="s">
        <v>273</v>
      </c>
      <c r="K10" s="53" t="s">
        <v>275</v>
      </c>
    </row>
    <row r="11" spans="1:11" ht="15" customHeight="1">
      <c r="A11" s="185" t="s">
        <v>276</v>
      </c>
      <c r="B11" s="185" t="s">
        <v>278</v>
      </c>
      <c r="C11" s="46">
        <v>6000</v>
      </c>
      <c r="D11" s="85" t="s">
        <v>44</v>
      </c>
      <c r="E11" s="85" t="s">
        <v>52</v>
      </c>
      <c r="F11" s="53" t="s">
        <v>188</v>
      </c>
      <c r="G11" s="53" t="s">
        <v>82</v>
      </c>
      <c r="H11" s="53" t="s">
        <v>44</v>
      </c>
      <c r="I11" s="53" t="s">
        <v>125</v>
      </c>
      <c r="J11" s="53" t="s">
        <v>273</v>
      </c>
      <c r="K11" s="53" t="s">
        <v>275</v>
      </c>
    </row>
    <row r="12" spans="1:11" ht="15" customHeight="1">
      <c r="A12" s="185" t="s">
        <v>279</v>
      </c>
      <c r="B12" s="185" t="s">
        <v>278</v>
      </c>
      <c r="C12" s="46">
        <v>40000</v>
      </c>
      <c r="D12" s="85" t="s">
        <v>44</v>
      </c>
      <c r="E12" s="85" t="s">
        <v>52</v>
      </c>
      <c r="F12" s="53" t="s">
        <v>188</v>
      </c>
      <c r="G12" s="53" t="s">
        <v>82</v>
      </c>
      <c r="H12" s="53" t="s">
        <v>44</v>
      </c>
      <c r="I12" s="53" t="s">
        <v>125</v>
      </c>
      <c r="J12" s="53" t="s">
        <v>273</v>
      </c>
      <c r="K12" s="53" t="s">
        <v>275</v>
      </c>
    </row>
    <row r="13" spans="1:11" ht="12.75">
      <c r="A13" s="185" t="s">
        <v>280</v>
      </c>
      <c r="B13" s="185" t="s">
        <v>278</v>
      </c>
      <c r="C13" s="46">
        <v>3000</v>
      </c>
      <c r="D13" s="85" t="s">
        <v>44</v>
      </c>
      <c r="E13" s="85" t="s">
        <v>52</v>
      </c>
      <c r="F13" s="53" t="s">
        <v>124</v>
      </c>
      <c r="G13" s="53" t="s">
        <v>82</v>
      </c>
      <c r="H13" s="53" t="s">
        <v>42</v>
      </c>
      <c r="I13" s="53" t="s">
        <v>125</v>
      </c>
      <c r="J13" s="53" t="s">
        <v>273</v>
      </c>
      <c r="K13" s="53" t="s">
        <v>275</v>
      </c>
    </row>
    <row r="14" spans="1:11" ht="12.75">
      <c r="A14" s="185" t="s">
        <v>280</v>
      </c>
      <c r="B14" s="185" t="s">
        <v>278</v>
      </c>
      <c r="C14" s="46">
        <v>10000</v>
      </c>
      <c r="D14" s="85" t="s">
        <v>44</v>
      </c>
      <c r="E14" s="85" t="s">
        <v>52</v>
      </c>
      <c r="F14" s="53" t="s">
        <v>188</v>
      </c>
      <c r="G14" s="53" t="s">
        <v>82</v>
      </c>
      <c r="H14" s="53" t="s">
        <v>44</v>
      </c>
      <c r="I14" s="53" t="s">
        <v>125</v>
      </c>
      <c r="J14" s="53" t="s">
        <v>273</v>
      </c>
      <c r="K14" s="53" t="s">
        <v>275</v>
      </c>
    </row>
    <row r="15" spans="1:11" ht="12.75">
      <c r="A15" s="185" t="s">
        <v>281</v>
      </c>
      <c r="B15" s="185" t="s">
        <v>278</v>
      </c>
      <c r="C15" s="46">
        <v>5000</v>
      </c>
      <c r="D15" s="85" t="s">
        <v>44</v>
      </c>
      <c r="E15" s="85" t="s">
        <v>52</v>
      </c>
      <c r="F15" s="53" t="s">
        <v>188</v>
      </c>
      <c r="G15" s="53" t="s">
        <v>82</v>
      </c>
      <c r="H15" s="53" t="s">
        <v>44</v>
      </c>
      <c r="I15" s="53" t="s">
        <v>125</v>
      </c>
      <c r="J15" s="53" t="s">
        <v>273</v>
      </c>
      <c r="K15" s="53" t="s">
        <v>275</v>
      </c>
    </row>
    <row r="16" spans="1:11" ht="12.75">
      <c r="A16" s="185" t="s">
        <v>282</v>
      </c>
      <c r="B16" s="185" t="s">
        <v>278</v>
      </c>
      <c r="C16" s="46">
        <v>6000</v>
      </c>
      <c r="D16" s="85" t="s">
        <v>44</v>
      </c>
      <c r="E16" s="85" t="s">
        <v>52</v>
      </c>
      <c r="F16" s="53" t="s">
        <v>188</v>
      </c>
      <c r="G16" s="53" t="s">
        <v>82</v>
      </c>
      <c r="H16" s="53" t="s">
        <v>44</v>
      </c>
      <c r="I16" s="53" t="s">
        <v>125</v>
      </c>
      <c r="J16" s="53" t="s">
        <v>273</v>
      </c>
      <c r="K16" s="53" t="s">
        <v>275</v>
      </c>
    </row>
    <row r="17" spans="1:12" ht="12.75">
      <c r="A17" s="30" t="s">
        <v>100</v>
      </c>
      <c r="B17" s="31"/>
      <c r="C17" s="46">
        <f>SUM(C8:C16)</f>
        <v>354000</v>
      </c>
      <c r="D17" s="32"/>
      <c r="E17" s="32"/>
      <c r="F17" s="33"/>
      <c r="G17" s="33"/>
      <c r="H17" s="33"/>
      <c r="I17" s="32"/>
      <c r="J17" s="32"/>
      <c r="K17" s="32"/>
      <c r="L17" s="38"/>
    </row>
    <row r="18" spans="1:11" ht="12.75">
      <c r="A18" s="39"/>
      <c r="B18" s="40"/>
      <c r="C18" s="41"/>
      <c r="D18" s="41"/>
      <c r="E18" s="41"/>
      <c r="F18" s="42"/>
      <c r="G18" s="42"/>
      <c r="H18" s="42"/>
      <c r="I18" s="43"/>
      <c r="J18" s="43"/>
      <c r="K18" s="43"/>
    </row>
    <row r="20" spans="1:11" ht="18.75">
      <c r="A20" s="193"/>
      <c r="B20" s="193"/>
      <c r="C20" s="22"/>
      <c r="D20" s="22"/>
      <c r="E20" s="22"/>
      <c r="F20" s="194"/>
      <c r="G20" s="194"/>
      <c r="H20" s="45"/>
      <c r="I20" s="194"/>
      <c r="J20" s="194"/>
      <c r="K20" s="45"/>
    </row>
  </sheetData>
  <sheetProtection/>
  <mergeCells count="10">
    <mergeCell ref="A3:K3"/>
    <mergeCell ref="A4:K4"/>
    <mergeCell ref="D5:K5"/>
    <mergeCell ref="I20:J20"/>
    <mergeCell ref="H1:K1"/>
    <mergeCell ref="A5:A6"/>
    <mergeCell ref="B5:B6"/>
    <mergeCell ref="C5:C6"/>
    <mergeCell ref="A20:B20"/>
    <mergeCell ref="F20:G20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4">
      <selection activeCell="E9" sqref="E9"/>
    </sheetView>
  </sheetViews>
  <sheetFormatPr defaultColWidth="9.140625" defaultRowHeight="12.75"/>
  <cols>
    <col min="2" max="2" width="16.7109375" style="0" customWidth="1"/>
  </cols>
  <sheetData>
    <row r="1" spans="5:13" ht="75.75" customHeight="1">
      <c r="E1" s="93"/>
      <c r="K1" s="200" t="s">
        <v>290</v>
      </c>
      <c r="L1" s="201"/>
      <c r="M1" s="201"/>
    </row>
    <row r="2" spans="1:13" ht="15.75">
      <c r="A2" s="205" t="s">
        <v>298</v>
      </c>
      <c r="B2" s="205"/>
      <c r="C2" s="205"/>
      <c r="D2" s="205"/>
      <c r="E2" s="225"/>
      <c r="F2" s="208"/>
      <c r="G2" s="208"/>
      <c r="H2" s="208"/>
      <c r="I2" s="208"/>
      <c r="J2" s="208"/>
      <c r="K2" s="208"/>
      <c r="L2" s="208"/>
      <c r="M2" s="208"/>
    </row>
    <row r="3" spans="1:14" ht="15.75">
      <c r="A3" s="94"/>
      <c r="B3" s="94"/>
      <c r="C3" s="94"/>
      <c r="D3" s="94"/>
      <c r="E3" s="100"/>
      <c r="F3" s="95"/>
      <c r="G3" s="95"/>
      <c r="H3" s="95"/>
      <c r="I3" s="95"/>
      <c r="J3" s="95"/>
      <c r="K3" s="95"/>
      <c r="L3" s="95"/>
      <c r="M3" s="101" t="s">
        <v>24</v>
      </c>
      <c r="N3" s="102"/>
    </row>
    <row r="4" spans="1:13" ht="15.75" customHeight="1">
      <c r="A4" s="226" t="s">
        <v>225</v>
      </c>
      <c r="B4" s="227" t="s">
        <v>210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6" t="s">
        <v>299</v>
      </c>
    </row>
    <row r="5" spans="1:13" ht="409.5">
      <c r="A5" s="226"/>
      <c r="B5" s="111" t="s">
        <v>211</v>
      </c>
      <c r="C5" s="111" t="s">
        <v>212</v>
      </c>
      <c r="D5" s="114" t="s">
        <v>213</v>
      </c>
      <c r="E5" s="111" t="s">
        <v>214</v>
      </c>
      <c r="F5" s="111" t="s">
        <v>215</v>
      </c>
      <c r="G5" s="111" t="s">
        <v>216</v>
      </c>
      <c r="H5" s="111" t="s">
        <v>217</v>
      </c>
      <c r="I5" s="111" t="s">
        <v>244</v>
      </c>
      <c r="J5" s="111" t="s">
        <v>218</v>
      </c>
      <c r="K5" s="111" t="s">
        <v>219</v>
      </c>
      <c r="L5" s="111" t="s">
        <v>220</v>
      </c>
      <c r="M5" s="226"/>
    </row>
    <row r="6" spans="1:13" ht="15.75">
      <c r="A6" s="99">
        <v>1</v>
      </c>
      <c r="B6" s="99">
        <v>2</v>
      </c>
      <c r="C6" s="99">
        <v>3</v>
      </c>
      <c r="D6" s="99">
        <v>4</v>
      </c>
      <c r="E6" s="99">
        <v>10</v>
      </c>
      <c r="F6" s="99">
        <v>11</v>
      </c>
      <c r="G6" s="99">
        <v>12</v>
      </c>
      <c r="H6" s="99">
        <v>13</v>
      </c>
      <c r="I6" s="99">
        <v>14</v>
      </c>
      <c r="J6" s="99">
        <v>15</v>
      </c>
      <c r="K6" s="99">
        <v>16</v>
      </c>
      <c r="L6" s="99">
        <v>17</v>
      </c>
      <c r="M6" s="99">
        <v>18</v>
      </c>
    </row>
    <row r="7" spans="1:13" ht="15.75">
      <c r="A7" s="98" t="s">
        <v>223</v>
      </c>
      <c r="B7" s="96">
        <f>SUM(C7:M7)</f>
        <v>9307.900000000001</v>
      </c>
      <c r="C7" s="97">
        <v>8286.7</v>
      </c>
      <c r="D7" s="97"/>
      <c r="E7" s="97">
        <v>106</v>
      </c>
      <c r="F7" s="97"/>
      <c r="G7" s="97"/>
      <c r="H7" s="97"/>
      <c r="I7" s="97"/>
      <c r="J7" s="97"/>
      <c r="K7" s="97"/>
      <c r="L7" s="97"/>
      <c r="M7" s="97">
        <v>915.2</v>
      </c>
    </row>
    <row r="8" spans="1:13" ht="15.75" customHeight="1">
      <c r="A8" s="98" t="s">
        <v>224</v>
      </c>
      <c r="B8" s="96">
        <f>SUM(C8:M8)</f>
        <v>9174.5</v>
      </c>
      <c r="C8" s="97">
        <v>8134.5</v>
      </c>
      <c r="D8" s="97"/>
      <c r="E8" s="97">
        <v>124.8</v>
      </c>
      <c r="F8" s="97"/>
      <c r="G8" s="97"/>
      <c r="H8" s="97"/>
      <c r="I8" s="97"/>
      <c r="J8" s="97"/>
      <c r="K8" s="97"/>
      <c r="L8" s="97"/>
      <c r="M8" s="97">
        <v>915.2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</sheetData>
  <sheetProtection/>
  <mergeCells count="5">
    <mergeCell ref="A2:M2"/>
    <mergeCell ref="K1:M1"/>
    <mergeCell ref="A4:A5"/>
    <mergeCell ref="B4:L4"/>
    <mergeCell ref="M4:M5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PageLayoutView="0" workbookViewId="0" topLeftCell="A7">
      <selection activeCell="O11" sqref="O11"/>
    </sheetView>
  </sheetViews>
  <sheetFormatPr defaultColWidth="9.140625" defaultRowHeight="12.75"/>
  <cols>
    <col min="2" max="2" width="11.7109375" style="0" customWidth="1"/>
    <col min="8" max="8" width="12.28125" style="0" bestFit="1" customWidth="1"/>
  </cols>
  <sheetData>
    <row r="1" spans="4:18" ht="63.75" customHeight="1">
      <c r="D1" s="93"/>
      <c r="J1" s="200"/>
      <c r="K1" s="201"/>
      <c r="L1" s="201"/>
      <c r="P1" s="200" t="s">
        <v>291</v>
      </c>
      <c r="Q1" s="201"/>
      <c r="R1" s="201"/>
    </row>
    <row r="2" spans="1:18" ht="15.75">
      <c r="A2" s="205" t="s">
        <v>300</v>
      </c>
      <c r="B2" s="205"/>
      <c r="C2" s="205"/>
      <c r="D2" s="225"/>
      <c r="E2" s="208"/>
      <c r="F2" s="208"/>
      <c r="G2" s="208"/>
      <c r="H2" s="208"/>
      <c r="I2" s="208"/>
      <c r="J2" s="208"/>
      <c r="K2" s="208"/>
      <c r="L2" s="208"/>
      <c r="M2" s="199"/>
      <c r="N2" s="199"/>
      <c r="O2" s="199"/>
      <c r="P2" s="199"/>
      <c r="Q2" s="199"/>
      <c r="R2" s="199"/>
    </row>
    <row r="3" spans="1:12" ht="15.75">
      <c r="A3" s="94"/>
      <c r="B3" s="94"/>
      <c r="C3" s="94"/>
      <c r="D3" s="100"/>
      <c r="E3" s="95"/>
      <c r="F3" s="95"/>
      <c r="G3" s="95"/>
      <c r="H3" s="95"/>
      <c r="I3" s="95"/>
      <c r="J3" s="95"/>
      <c r="K3" s="95"/>
      <c r="L3" s="101"/>
    </row>
    <row r="4" ht="12.75">
      <c r="R4" s="110" t="s">
        <v>24</v>
      </c>
    </row>
    <row r="5" spans="1:18" ht="12.75">
      <c r="A5" s="228" t="s">
        <v>209</v>
      </c>
      <c r="B5" s="235" t="s">
        <v>235</v>
      </c>
      <c r="C5" s="238" t="s">
        <v>226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40"/>
    </row>
    <row r="6" spans="1:18" ht="12.75">
      <c r="A6" s="229"/>
      <c r="B6" s="236"/>
      <c r="C6" s="232" t="s">
        <v>227</v>
      </c>
      <c r="D6" s="233"/>
      <c r="E6" s="233"/>
      <c r="F6" s="233"/>
      <c r="G6" s="234"/>
      <c r="H6" s="232" t="s">
        <v>228</v>
      </c>
      <c r="I6" s="233"/>
      <c r="J6" s="233"/>
      <c r="K6" s="233"/>
      <c r="L6" s="231" t="s">
        <v>229</v>
      </c>
      <c r="M6" s="231" t="s">
        <v>230</v>
      </c>
      <c r="N6" s="231" t="s">
        <v>231</v>
      </c>
      <c r="O6" s="231" t="s">
        <v>232</v>
      </c>
      <c r="P6" s="228" t="s">
        <v>233</v>
      </c>
      <c r="Q6" s="231" t="s">
        <v>234</v>
      </c>
      <c r="R6" s="231" t="s">
        <v>243</v>
      </c>
    </row>
    <row r="7" spans="1:18" ht="12.75">
      <c r="A7" s="229"/>
      <c r="B7" s="236"/>
      <c r="C7" s="231" t="s">
        <v>235</v>
      </c>
      <c r="D7" s="230" t="s">
        <v>226</v>
      </c>
      <c r="E7" s="230"/>
      <c r="F7" s="230"/>
      <c r="G7" s="230"/>
      <c r="H7" s="228" t="s">
        <v>235</v>
      </c>
      <c r="I7" s="232" t="s">
        <v>226</v>
      </c>
      <c r="J7" s="233"/>
      <c r="K7" s="234"/>
      <c r="L7" s="231"/>
      <c r="M7" s="231"/>
      <c r="N7" s="231"/>
      <c r="O7" s="231"/>
      <c r="P7" s="229"/>
      <c r="Q7" s="231"/>
      <c r="R7" s="231"/>
    </row>
    <row r="8" spans="1:18" ht="409.5">
      <c r="A8" s="230"/>
      <c r="B8" s="237"/>
      <c r="C8" s="231"/>
      <c r="D8" s="112" t="s">
        <v>236</v>
      </c>
      <c r="E8" s="112" t="s">
        <v>237</v>
      </c>
      <c r="F8" s="112" t="s">
        <v>238</v>
      </c>
      <c r="G8" s="112" t="s">
        <v>239</v>
      </c>
      <c r="H8" s="230"/>
      <c r="I8" s="113" t="s">
        <v>240</v>
      </c>
      <c r="J8" s="113" t="s">
        <v>241</v>
      </c>
      <c r="K8" s="113" t="s">
        <v>242</v>
      </c>
      <c r="L8" s="231"/>
      <c r="M8" s="231"/>
      <c r="N8" s="231"/>
      <c r="O8" s="231"/>
      <c r="P8" s="230"/>
      <c r="Q8" s="231"/>
      <c r="R8" s="231"/>
    </row>
    <row r="9" spans="1:18" ht="15">
      <c r="A9" s="103">
        <v>2</v>
      </c>
      <c r="B9" s="103">
        <v>1</v>
      </c>
      <c r="C9" s="103">
        <v>2</v>
      </c>
      <c r="D9" s="104">
        <v>3</v>
      </c>
      <c r="E9" s="104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4">
        <v>10</v>
      </c>
      <c r="L9" s="104">
        <v>11</v>
      </c>
      <c r="M9" s="105">
        <v>12</v>
      </c>
      <c r="N9" s="106">
        <v>13</v>
      </c>
      <c r="O9" s="106">
        <v>14</v>
      </c>
      <c r="P9" s="106">
        <v>15</v>
      </c>
      <c r="Q9" s="106">
        <v>16</v>
      </c>
      <c r="R9" s="106">
        <v>17</v>
      </c>
    </row>
    <row r="10" spans="1:18" ht="15">
      <c r="A10" s="108" t="s">
        <v>221</v>
      </c>
      <c r="B10" s="107">
        <f>SUM(L10:R10)+H10+C10</f>
        <v>9307.9</v>
      </c>
      <c r="C10" s="107">
        <f>D10+E10+G10</f>
        <v>0</v>
      </c>
      <c r="D10" s="109"/>
      <c r="E10" s="109"/>
      <c r="F10" s="109"/>
      <c r="G10" s="109"/>
      <c r="H10" s="107">
        <f>SUM(I10:K10)</f>
        <v>0</v>
      </c>
      <c r="I10" s="109"/>
      <c r="J10" s="109"/>
      <c r="K10" s="109"/>
      <c r="L10" s="109">
        <v>9307.9</v>
      </c>
      <c r="M10" s="109"/>
      <c r="N10" s="109"/>
      <c r="O10" s="109"/>
      <c r="P10" s="109"/>
      <c r="Q10" s="109"/>
      <c r="R10" s="109"/>
    </row>
    <row r="11" spans="1:18" ht="15">
      <c r="A11" s="108" t="s">
        <v>222</v>
      </c>
      <c r="B11" s="107">
        <f>SUM(L11:R11)+H11+C11</f>
        <v>8813.1</v>
      </c>
      <c r="C11" s="107">
        <f>D11+E11+G11</f>
        <v>0</v>
      </c>
      <c r="D11" s="109"/>
      <c r="E11" s="109"/>
      <c r="F11" s="109"/>
      <c r="G11" s="109"/>
      <c r="H11" s="107">
        <f>SUM(I11:K11)</f>
        <v>0</v>
      </c>
      <c r="I11" s="109"/>
      <c r="J11" s="109"/>
      <c r="K11" s="109"/>
      <c r="L11" s="109">
        <v>8813.1</v>
      </c>
      <c r="M11" s="109"/>
      <c r="N11" s="109"/>
      <c r="O11" s="109"/>
      <c r="P11" s="109"/>
      <c r="Q11" s="109"/>
      <c r="R11" s="109"/>
    </row>
  </sheetData>
  <sheetProtection/>
  <mergeCells count="19">
    <mergeCell ref="A5:A8"/>
    <mergeCell ref="B5:B8"/>
    <mergeCell ref="C5:R5"/>
    <mergeCell ref="C6:G6"/>
    <mergeCell ref="H6:K6"/>
    <mergeCell ref="L6:L8"/>
    <mergeCell ref="M6:M8"/>
    <mergeCell ref="N6:N8"/>
    <mergeCell ref="O6:O8"/>
    <mergeCell ref="J1:L1"/>
    <mergeCell ref="A2:R2"/>
    <mergeCell ref="P1:R1"/>
    <mergeCell ref="P6:P8"/>
    <mergeCell ref="Q6:Q8"/>
    <mergeCell ref="R6:R8"/>
    <mergeCell ref="C7:C8"/>
    <mergeCell ref="D7:G7"/>
    <mergeCell ref="H7:H8"/>
    <mergeCell ref="I7:K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2020-07-14T07:27:07Z</cp:lastPrinted>
  <dcterms:created xsi:type="dcterms:W3CDTF">1996-10-08T23:32:33Z</dcterms:created>
  <dcterms:modified xsi:type="dcterms:W3CDTF">2021-01-14T06:29:24Z</dcterms:modified>
  <cp:category/>
  <cp:version/>
  <cp:contentType/>
  <cp:contentStatus/>
</cp:coreProperties>
</file>